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5192" windowHeight="8328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<sst xmlns="http://schemas.openxmlformats.org/spreadsheetml/2006/main" count="211" uniqueCount="105">
  <si>
    <t>Име на параграф</t>
  </si>
  <si>
    <t>Запл. на п-л по тр. правоотн.</t>
  </si>
  <si>
    <t>Изпл.суми СБКО,облекло и други</t>
  </si>
  <si>
    <t>Осиг.вноски от работодател ДОО</t>
  </si>
  <si>
    <t>Осиг.вноски от работодател УПФ</t>
  </si>
  <si>
    <t>Здравни вноски от работодател</t>
  </si>
  <si>
    <t>Вноски ДЗПО</t>
  </si>
  <si>
    <t>Постелен инвентар и облекло</t>
  </si>
  <si>
    <t>Учебни и научно-изсл.разходи</t>
  </si>
  <si>
    <t>Материали</t>
  </si>
  <si>
    <t>Храна</t>
  </si>
  <si>
    <t>Текущ ремонт</t>
  </si>
  <si>
    <t>Придобиване на ДМА</t>
  </si>
  <si>
    <t>Вода,горива и ел. Енергия</t>
  </si>
  <si>
    <t>За комондировки</t>
  </si>
  <si>
    <t>І трим.</t>
  </si>
  <si>
    <t>ІІ трим.</t>
  </si>
  <si>
    <t xml:space="preserve">ІІІ трим. </t>
  </si>
  <si>
    <t>ІV трим.</t>
  </si>
  <si>
    <t>Разходи за външни услуги</t>
  </si>
  <si>
    <t>ОБЩО:</t>
  </si>
  <si>
    <t>ИЗГОТВИЛ:</t>
  </si>
  <si>
    <t>ДИРЕКТОР:</t>
  </si>
  <si>
    <t>/Д.</t>
  </si>
  <si>
    <t>Желязкова/</t>
  </si>
  <si>
    <t>ВСИЧКО МЕСТИ ДЕЙНОСТИ:</t>
  </si>
  <si>
    <t>Раходи за застраховки</t>
  </si>
  <si>
    <t>Разходи за храна</t>
  </si>
  <si>
    <t>Разходи за застраховки</t>
  </si>
  <si>
    <t>Разходи за комондировки</t>
  </si>
  <si>
    <t xml:space="preserve"> ДЕЙНОСТ 431 - ДЕТСКИ КУХНИ</t>
  </si>
  <si>
    <t>ДЕЛЕГИРАН БЮДЖЕТ</t>
  </si>
  <si>
    <t>§§</t>
  </si>
  <si>
    <t>0101</t>
  </si>
  <si>
    <t>0205</t>
  </si>
  <si>
    <t>0551</t>
  </si>
  <si>
    <t>0552</t>
  </si>
  <si>
    <t>0560</t>
  </si>
  <si>
    <t>0580</t>
  </si>
  <si>
    <t>Обещетения</t>
  </si>
  <si>
    <t>0208</t>
  </si>
  <si>
    <t>БЮДЖЕТ ДЪРЖАВНИ ДЕЙНОСТИ 2014 Г.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</si>
  <si>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</si>
  <si>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</si>
  <si>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</si>
  <si>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</si>
  <si>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</si>
  <si>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</si>
  <si>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</si>
  <si>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</si>
  <si>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</si>
  <si>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Вс.р-ди</t>
  </si>
  <si>
    <t>ост, план</t>
  </si>
  <si>
    <t>ост ср-ва</t>
  </si>
  <si>
    <t xml:space="preserve"> §</t>
  </si>
  <si>
    <t>311 ДД</t>
  </si>
  <si>
    <t>В Т.Ч. СОП</t>
  </si>
  <si>
    <t>Други пл. И възнагр</t>
  </si>
  <si>
    <t>0209</t>
  </si>
  <si>
    <t>учебни м-ли</t>
  </si>
  <si>
    <t>Пл.общински данъци,такси,нак.л-ви</t>
  </si>
  <si>
    <t>311 МД</t>
  </si>
  <si>
    <t>г.пл.</t>
  </si>
  <si>
    <t>Приходи от наем земя</t>
  </si>
  <si>
    <t>СОБСТВЕНИ ПРИХОДИ</t>
  </si>
  <si>
    <t>ДЕЙНОСТ 322 ОБЩООБР. УЧИЛИЩА</t>
  </si>
  <si>
    <t>Други плащания и възнаграждения</t>
  </si>
  <si>
    <t>ДЕЙНОСТ 389 ДРУГИ ДЕЙНОСТИ В ОБЩООБР. УЧИЛИЩА</t>
  </si>
  <si>
    <t>ОБЩО ЗА ДЕЙНОСТ 389:</t>
  </si>
  <si>
    <t>Разходи за общ.такси и зданъци</t>
  </si>
  <si>
    <t>ВСИЧКО ФИЗИЧЕСКА КУЛТУРА И СПОРТ:</t>
  </si>
  <si>
    <t>ВСИЧКО МЕСТНИ ДЕЙНОСТИ:</t>
  </si>
  <si>
    <t>МЕСТНИ ДЕНОСТИ - 311 ПРИХОДИ</t>
  </si>
  <si>
    <t>ДЕЙНОСТ 322- ПРИХОДИ</t>
  </si>
  <si>
    <t>ВСИЧКО</t>
  </si>
  <si>
    <t>ВСИЧКО ПРИХОДИ:</t>
  </si>
  <si>
    <t>ВСИЧКО РАЗХОДИ:</t>
  </si>
  <si>
    <t xml:space="preserve">Други общински такси </t>
  </si>
  <si>
    <t>2729</t>
  </si>
  <si>
    <t>ВСИЧКО ДЪРЖАВНИ ДЕЙНОСТИ:</t>
  </si>
  <si>
    <t>Разходи за общ.такси и данъци</t>
  </si>
  <si>
    <t>За командировки</t>
  </si>
  <si>
    <t xml:space="preserve"> ФИЗИЧЕСКА КУЛТУРА И СПОРТ:7713</t>
  </si>
  <si>
    <t xml:space="preserve">ИЗГОТВИЛ:                            </t>
  </si>
  <si>
    <t xml:space="preserve">                                            ИВАНКА КРЪСТЕВА:                            </t>
  </si>
  <si>
    <t>ЯСЕН КОЛЯЗОВ</t>
  </si>
  <si>
    <t>Данък собстени приходи</t>
  </si>
  <si>
    <t xml:space="preserve"> ПО ПЛАН - РАЗХОДНИ ПАРАГРАФИ НА  ДГ № 20 "ВЕСЕЛИ ОЧИЧКИ" ЗА 2022г.</t>
  </si>
  <si>
    <t>2022 г.</t>
  </si>
  <si>
    <t>ДЕЙНОСТ -3311 -ПРИХОДИ</t>
  </si>
  <si>
    <t>Вътрешни трансфери в лева</t>
  </si>
  <si>
    <t>Временни безпихвени заеми</t>
  </si>
  <si>
    <t>0202</t>
  </si>
  <si>
    <t>Извънтрудови правоотношения</t>
  </si>
  <si>
    <t>ДЕЙНОСТ - 4431 ДЕТСКА ЯСЛА</t>
  </si>
  <si>
    <t>ДЕЙНОСТ - 7713  СПОРТ</t>
  </si>
  <si>
    <t xml:space="preserve"> МЕСТНА ДЕЙНОСТ:3311</t>
  </si>
  <si>
    <t xml:space="preserve"> МЕСТНА ДЕЙНОСТ:4431</t>
  </si>
  <si>
    <t>/Ели Костова/</t>
  </si>
  <si>
    <t>ДЕЙНОСТ - 3368 РЕС. ПОДПОМАГАНЕ</t>
  </si>
  <si>
    <t xml:space="preserve"> ПО ПЛАН -ПРИХОДНИ И РАЗХОДНИ ПАРАГРАФИ НА  ОУ"ХРИСТО БОТЕВ" с. ДИНЕВО ЗА 2022 г.</t>
  </si>
  <si>
    <t>ДОФИНАНСИРАНЕ</t>
  </si>
  <si>
    <t>ВСИЧКО ДОФИНАНСИРАНЕ:</t>
  </si>
  <si>
    <t>ВСИЧКО ДЪРЖАВНА ДЕЙНОСТ ПРИХОДИ</t>
  </si>
  <si>
    <t>ВСИЧКО  РАЗХОДИ: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</si>
</sst>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1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" fontId="2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E21" sqref="E21:E23"/>
    </sheetView>
  </sheetViews>
  <sheetFormatPr defaultColWidth="9.140625" defaultRowHeight="12.75"/>
  <cols>
    <col min="1" max="1" width="26.8515625" style="0" customWidth="1"/>
    <col min="2" max="2" width="5.140625" style="0" customWidth="1"/>
    <col min="3" max="3" width="6.7109375" style="0" customWidth="1"/>
    <col min="4" max="16" width="7.28125" style="0" customWidth="1"/>
    <col min="17" max="17" width="8.421875" style="0" customWidth="1"/>
  </cols>
  <sheetData>
    <row r="2" spans="1:8" ht="12.75">
      <c r="A2">
        <v>2014</v>
      </c>
      <c r="B2">
        <v>17</v>
      </c>
      <c r="H2" s="13"/>
    </row>
    <row r="3" spans="1:17" ht="12.75">
      <c r="A3" s="18" t="s">
        <v>30</v>
      </c>
      <c r="B3" s="1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"/>
      <c r="Q3" s="2"/>
    </row>
    <row r="4" spans="1:18" ht="12.75">
      <c r="A4" s="18" t="s">
        <v>41</v>
      </c>
      <c r="B4" s="16"/>
      <c r="C4" s="14"/>
      <c r="D4" s="19"/>
      <c r="E4" s="19"/>
      <c r="F4" s="19"/>
      <c r="G4" s="19"/>
      <c r="H4" s="14"/>
      <c r="I4" s="14"/>
      <c r="J4" s="14"/>
      <c r="K4" s="14"/>
      <c r="L4" s="14"/>
      <c r="M4" s="14"/>
      <c r="N4" s="14"/>
      <c r="O4" s="14"/>
      <c r="P4" s="14"/>
      <c r="Q4" s="14"/>
      <c r="R4" s="1">
        <v>627</v>
      </c>
    </row>
    <row r="5" spans="1:17" ht="12.75">
      <c r="A5" s="16" t="s">
        <v>27</v>
      </c>
      <c r="B5" s="17">
        <v>1011</v>
      </c>
      <c r="C5" s="1">
        <v>77500</v>
      </c>
      <c r="D5" s="2"/>
      <c r="E5" s="2">
        <v>9639</v>
      </c>
      <c r="F5" s="2"/>
      <c r="G5" s="2"/>
      <c r="H5" s="1"/>
      <c r="I5" s="1"/>
      <c r="J5" s="1"/>
      <c r="K5" s="1"/>
      <c r="L5" s="1"/>
      <c r="M5" s="1"/>
      <c r="N5" s="1"/>
      <c r="O5" s="1"/>
      <c r="P5" s="2">
        <f aca="true" t="shared" si="0" ref="P5:P11">SUM(D5:O5)</f>
        <v>9639</v>
      </c>
      <c r="Q5" s="2">
        <f aca="true" t="shared" si="1" ref="Q5:Q11">C5-P5</f>
        <v>67861</v>
      </c>
    </row>
    <row r="6" spans="1:17" ht="12.75">
      <c r="A6" s="16" t="s">
        <v>7</v>
      </c>
      <c r="B6" s="17">
        <v>1013</v>
      </c>
      <c r="C6" s="1">
        <v>1880</v>
      </c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2">
        <f t="shared" si="0"/>
        <v>0</v>
      </c>
      <c r="Q6" s="2">
        <f t="shared" si="1"/>
        <v>1880</v>
      </c>
    </row>
    <row r="7" spans="1:17" ht="12.75">
      <c r="A7" s="16" t="s">
        <v>9</v>
      </c>
      <c r="B7" s="17">
        <v>1015</v>
      </c>
      <c r="C7" s="1">
        <v>2560</v>
      </c>
      <c r="D7" s="2"/>
      <c r="E7" s="2">
        <v>54</v>
      </c>
      <c r="F7" s="2"/>
      <c r="G7" s="2"/>
      <c r="H7" s="2"/>
      <c r="I7" s="1"/>
      <c r="J7" s="1"/>
      <c r="K7" s="1"/>
      <c r="L7" s="1"/>
      <c r="M7" s="1"/>
      <c r="N7" s="1"/>
      <c r="O7" s="1"/>
      <c r="P7" s="2">
        <f t="shared" si="0"/>
        <v>54</v>
      </c>
      <c r="Q7" s="2">
        <f t="shared" si="1"/>
        <v>2506</v>
      </c>
    </row>
    <row r="8" spans="1:17" ht="12.75">
      <c r="A8" s="16" t="s">
        <v>13</v>
      </c>
      <c r="B8" s="17">
        <v>1016</v>
      </c>
      <c r="C8" s="1">
        <v>27320</v>
      </c>
      <c r="D8" s="2">
        <v>1612</v>
      </c>
      <c r="E8" s="2">
        <v>816</v>
      </c>
      <c r="F8" s="2"/>
      <c r="G8" s="2"/>
      <c r="H8" s="2"/>
      <c r="I8" s="1"/>
      <c r="J8" s="1"/>
      <c r="K8" s="1"/>
      <c r="L8" s="1"/>
      <c r="M8" s="1"/>
      <c r="N8" s="1"/>
      <c r="O8" s="1"/>
      <c r="P8" s="2">
        <f t="shared" si="0"/>
        <v>2428</v>
      </c>
      <c r="Q8" s="2">
        <f t="shared" si="1"/>
        <v>24892</v>
      </c>
    </row>
    <row r="9" spans="1:17" ht="12.75">
      <c r="A9" s="16" t="s">
        <v>19</v>
      </c>
      <c r="B9" s="17">
        <v>1020</v>
      </c>
      <c r="C9" s="1">
        <v>1100</v>
      </c>
      <c r="D9" s="2"/>
      <c r="E9" s="2">
        <v>677</v>
      </c>
      <c r="F9" s="2"/>
      <c r="G9" s="2"/>
      <c r="H9" s="2"/>
      <c r="I9" s="1"/>
      <c r="J9" s="1"/>
      <c r="K9" s="1"/>
      <c r="L9" s="1"/>
      <c r="M9" s="1"/>
      <c r="N9" s="1"/>
      <c r="O9" s="1"/>
      <c r="P9" s="2">
        <f t="shared" si="0"/>
        <v>677</v>
      </c>
      <c r="Q9" s="2">
        <f t="shared" si="1"/>
        <v>423</v>
      </c>
    </row>
    <row r="10" spans="1:17" ht="12.75">
      <c r="A10" s="16" t="s">
        <v>28</v>
      </c>
      <c r="B10" s="17">
        <v>1062</v>
      </c>
      <c r="C10" s="1">
        <v>400</v>
      </c>
      <c r="D10" s="2"/>
      <c r="E10" s="2"/>
      <c r="F10" s="2"/>
      <c r="G10" s="2"/>
      <c r="H10" s="2"/>
      <c r="I10" s="1"/>
      <c r="J10" s="1"/>
      <c r="K10" s="1"/>
      <c r="L10" s="1"/>
      <c r="M10" s="1"/>
      <c r="N10" s="1"/>
      <c r="O10" s="1"/>
      <c r="P10" s="2">
        <f t="shared" si="0"/>
        <v>0</v>
      </c>
      <c r="Q10" s="2">
        <f t="shared" si="1"/>
        <v>400</v>
      </c>
    </row>
    <row r="11" spans="1:17" ht="12.75">
      <c r="A11" s="1" t="s">
        <v>60</v>
      </c>
      <c r="B11" s="5">
        <v>1981</v>
      </c>
      <c r="C11" s="1">
        <v>1500</v>
      </c>
      <c r="D11" s="2"/>
      <c r="E11" s="2"/>
      <c r="F11" s="2"/>
      <c r="G11" s="2"/>
      <c r="H11" s="2"/>
      <c r="I11" s="1"/>
      <c r="J11" s="1"/>
      <c r="K11" s="1"/>
      <c r="L11" s="1"/>
      <c r="M11" s="1"/>
      <c r="N11" s="1"/>
      <c r="O11" s="1"/>
      <c r="P11" s="2">
        <f t="shared" si="0"/>
        <v>0</v>
      </c>
      <c r="Q11" s="2">
        <f t="shared" si="1"/>
        <v>1500</v>
      </c>
    </row>
    <row r="12" spans="1:18" ht="12.75">
      <c r="A12" s="18" t="s">
        <v>25</v>
      </c>
      <c r="B12" s="4"/>
      <c r="C12" s="14">
        <f>SUM(C5:C11)</f>
        <v>112260</v>
      </c>
      <c r="D12" s="19">
        <f>SUM(D5:D11)</f>
        <v>1612</v>
      </c>
      <c r="E12" s="19">
        <f>SUM(E5:E11)</f>
        <v>11186</v>
      </c>
      <c r="F12" s="14">
        <f aca="true" t="shared" si="2" ref="F12:P12">SUM(F5:F10)</f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2"/>
        <v>12798</v>
      </c>
      <c r="Q12" s="19">
        <f>SUM(Q5:Q11)</f>
        <v>99462</v>
      </c>
      <c r="R12" s="1">
        <v>0</v>
      </c>
    </row>
    <row r="13" spans="1:8" ht="12.75">
      <c r="A13" s="1"/>
      <c r="B13" s="1"/>
      <c r="C13" s="1"/>
      <c r="D13" s="21"/>
      <c r="E13" s="21"/>
      <c r="F13" s="21"/>
      <c r="G13" s="21"/>
      <c r="H13" s="21"/>
    </row>
    <row r="14" spans="1:18" ht="12.75">
      <c r="A14" s="6" t="s">
        <v>20</v>
      </c>
      <c r="B14" s="1"/>
      <c r="C14" s="14">
        <f aca="true" t="shared" si="3" ref="C14:Q14">C4+C12</f>
        <v>112260</v>
      </c>
      <c r="D14" s="19">
        <f t="shared" si="3"/>
        <v>1612</v>
      </c>
      <c r="E14" s="19">
        <f t="shared" si="3"/>
        <v>11186</v>
      </c>
      <c r="F14" s="19">
        <f t="shared" si="3"/>
        <v>0</v>
      </c>
      <c r="G14" s="19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4">
        <f t="shared" si="3"/>
        <v>0</v>
      </c>
      <c r="N14" s="14">
        <f t="shared" si="3"/>
        <v>0</v>
      </c>
      <c r="O14" s="14">
        <f t="shared" si="3"/>
        <v>0</v>
      </c>
      <c r="P14" s="14">
        <f t="shared" si="3"/>
        <v>12798</v>
      </c>
      <c r="Q14" s="14">
        <f t="shared" si="3"/>
        <v>99462</v>
      </c>
      <c r="R14" s="24">
        <f>R4+R12</f>
        <v>627</v>
      </c>
    </row>
    <row r="25" spans="1:8" ht="12.75">
      <c r="A25">
        <v>2014</v>
      </c>
      <c r="B25">
        <v>16</v>
      </c>
      <c r="H25" s="13"/>
    </row>
    <row r="26" spans="1:18" ht="12.75">
      <c r="A26" s="5" t="s">
        <v>55</v>
      </c>
      <c r="B26" s="15" t="s">
        <v>54</v>
      </c>
      <c r="C26" s="5" t="s">
        <v>62</v>
      </c>
      <c r="D26" s="20" t="s">
        <v>42</v>
      </c>
      <c r="E26" s="20" t="s">
        <v>43</v>
      </c>
      <c r="F26" s="20" t="s">
        <v>44</v>
      </c>
      <c r="G26" s="20" t="s">
        <v>45</v>
      </c>
      <c r="H26" s="20" t="s">
        <v>46</v>
      </c>
      <c r="I26" s="20" t="s">
        <v>46</v>
      </c>
      <c r="J26" s="20" t="s">
        <v>47</v>
      </c>
      <c r="K26" s="20" t="s">
        <v>48</v>
      </c>
      <c r="L26" s="20" t="s">
        <v>49</v>
      </c>
      <c r="M26" s="20" t="s">
        <v>50</v>
      </c>
      <c r="N26" s="15">
        <v>11</v>
      </c>
      <c r="O26" s="15">
        <v>12</v>
      </c>
      <c r="P26" s="23" t="s">
        <v>51</v>
      </c>
      <c r="Q26" s="23" t="s">
        <v>52</v>
      </c>
      <c r="R26" s="1" t="s">
        <v>53</v>
      </c>
    </row>
    <row r="27" spans="1:17" ht="12.75">
      <c r="A27" s="16" t="s">
        <v>1</v>
      </c>
      <c r="B27" s="11" t="s">
        <v>33</v>
      </c>
      <c r="C27" s="1">
        <v>180912</v>
      </c>
      <c r="D27" s="2">
        <v>11216</v>
      </c>
      <c r="E27" s="2">
        <v>17271</v>
      </c>
      <c r="F27" s="2"/>
      <c r="G27" s="2"/>
      <c r="H27" s="1"/>
      <c r="I27" s="1"/>
      <c r="J27" s="1"/>
      <c r="K27" s="1"/>
      <c r="L27" s="1"/>
      <c r="M27" s="1"/>
      <c r="N27" s="1"/>
      <c r="O27" s="1"/>
      <c r="P27" s="2">
        <f>SUM(D27:O27)</f>
        <v>28487</v>
      </c>
      <c r="Q27" s="2">
        <f>C27-P27</f>
        <v>152425</v>
      </c>
    </row>
    <row r="28" spans="1:17" ht="12.75">
      <c r="A28" s="16" t="s">
        <v>2</v>
      </c>
      <c r="B28" s="11" t="s">
        <v>34</v>
      </c>
      <c r="C28" s="1">
        <v>14100</v>
      </c>
      <c r="D28" s="1">
        <v>625</v>
      </c>
      <c r="E28" s="1">
        <v>583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2">
        <f aca="true" t="shared" si="4" ref="P28:P44">SUM(D28:O28)</f>
        <v>1208</v>
      </c>
      <c r="Q28" s="2">
        <f aca="true" t="shared" si="5" ref="Q28:Q44">C28-P28</f>
        <v>12892</v>
      </c>
    </row>
    <row r="29" spans="1:17" ht="12.75">
      <c r="A29" s="16" t="s">
        <v>39</v>
      </c>
      <c r="B29" s="11" t="s">
        <v>40</v>
      </c>
      <c r="C29" s="1">
        <v>300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>
        <f t="shared" si="4"/>
        <v>0</v>
      </c>
      <c r="Q29" s="2">
        <f t="shared" si="5"/>
        <v>300</v>
      </c>
    </row>
    <row r="30" spans="1:17" ht="12.75">
      <c r="A30" s="16" t="s">
        <v>57</v>
      </c>
      <c r="B30" s="11" t="s">
        <v>58</v>
      </c>
      <c r="C30" s="1">
        <v>1200</v>
      </c>
      <c r="D30" s="1">
        <v>31</v>
      </c>
      <c r="E30" s="1">
        <v>119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2">
        <f t="shared" si="4"/>
        <v>150</v>
      </c>
      <c r="Q30" s="2">
        <f t="shared" si="5"/>
        <v>1050</v>
      </c>
    </row>
    <row r="31" spans="1:17" ht="12.75">
      <c r="A31" s="16" t="s">
        <v>3</v>
      </c>
      <c r="B31" s="11" t="s">
        <v>35</v>
      </c>
      <c r="C31" s="1">
        <v>22100</v>
      </c>
      <c r="D31" s="1"/>
      <c r="E31" s="2">
        <v>3421</v>
      </c>
      <c r="F31" s="1"/>
      <c r="G31" s="2"/>
      <c r="H31" s="1"/>
      <c r="I31" s="1"/>
      <c r="J31" s="1"/>
      <c r="K31" s="1"/>
      <c r="L31" s="1"/>
      <c r="M31" s="1"/>
      <c r="N31" s="1"/>
      <c r="O31" s="1"/>
      <c r="P31" s="2">
        <f t="shared" si="4"/>
        <v>3421</v>
      </c>
      <c r="Q31" s="2">
        <f t="shared" si="5"/>
        <v>18679</v>
      </c>
    </row>
    <row r="32" spans="1:17" ht="12.75">
      <c r="A32" s="16" t="s">
        <v>4</v>
      </c>
      <c r="B32" s="11" t="s">
        <v>36</v>
      </c>
      <c r="C32" s="1">
        <v>5800</v>
      </c>
      <c r="D32" s="1"/>
      <c r="E32" s="2">
        <v>839</v>
      </c>
      <c r="F32" s="1"/>
      <c r="G32" s="2"/>
      <c r="H32" s="1"/>
      <c r="I32" s="1"/>
      <c r="J32" s="1"/>
      <c r="K32" s="1"/>
      <c r="L32" s="1"/>
      <c r="M32" s="1"/>
      <c r="N32" s="1"/>
      <c r="O32" s="1"/>
      <c r="P32" s="2">
        <f t="shared" si="4"/>
        <v>839</v>
      </c>
      <c r="Q32" s="2">
        <f t="shared" si="5"/>
        <v>4961</v>
      </c>
    </row>
    <row r="33" spans="1:17" ht="12.75">
      <c r="A33" s="16" t="s">
        <v>5</v>
      </c>
      <c r="B33" s="11" t="s">
        <v>37</v>
      </c>
      <c r="C33" s="1">
        <v>9500</v>
      </c>
      <c r="D33" s="1"/>
      <c r="E33" s="2">
        <v>1482</v>
      </c>
      <c r="F33" s="1"/>
      <c r="G33" s="2"/>
      <c r="H33" s="1"/>
      <c r="I33" s="1"/>
      <c r="J33" s="1"/>
      <c r="K33" s="1"/>
      <c r="L33" s="1"/>
      <c r="M33" s="1"/>
      <c r="N33" s="1"/>
      <c r="O33" s="1"/>
      <c r="P33" s="2">
        <f t="shared" si="4"/>
        <v>1482</v>
      </c>
      <c r="Q33" s="2">
        <f t="shared" si="5"/>
        <v>8018</v>
      </c>
    </row>
    <row r="34" spans="1:17" ht="12.75">
      <c r="A34" s="16" t="s">
        <v>6</v>
      </c>
      <c r="B34" s="11" t="s">
        <v>38</v>
      </c>
      <c r="C34" s="1">
        <v>3000</v>
      </c>
      <c r="D34" s="1"/>
      <c r="E34" s="1">
        <v>436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2">
        <f t="shared" si="4"/>
        <v>436</v>
      </c>
      <c r="Q34" s="2">
        <f t="shared" si="5"/>
        <v>2564</v>
      </c>
    </row>
    <row r="35" spans="1:17" ht="12.75">
      <c r="A35" s="16" t="s">
        <v>10</v>
      </c>
      <c r="B35" s="5">
        <v>1011</v>
      </c>
      <c r="C35" s="1">
        <v>4171</v>
      </c>
      <c r="D35" s="2"/>
      <c r="E35" s="2">
        <v>1121</v>
      </c>
      <c r="F35" s="2"/>
      <c r="G35" s="2"/>
      <c r="H35" s="1"/>
      <c r="I35" s="1"/>
      <c r="J35" s="1"/>
      <c r="K35" s="1"/>
      <c r="L35" s="1"/>
      <c r="M35" s="1"/>
      <c r="N35" s="1"/>
      <c r="O35" s="1"/>
      <c r="P35" s="2">
        <f t="shared" si="4"/>
        <v>1121</v>
      </c>
      <c r="Q35" s="2">
        <f t="shared" si="5"/>
        <v>3050</v>
      </c>
    </row>
    <row r="36" spans="1:17" ht="12.75">
      <c r="A36" s="16" t="s">
        <v>7</v>
      </c>
      <c r="B36" s="5">
        <v>1013</v>
      </c>
      <c r="C36" s="1">
        <v>3800</v>
      </c>
      <c r="D36" s="2"/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2">
        <f t="shared" si="4"/>
        <v>0</v>
      </c>
      <c r="Q36" s="2">
        <f t="shared" si="5"/>
        <v>3800</v>
      </c>
    </row>
    <row r="37" spans="1:17" ht="12.75">
      <c r="A37" s="16" t="s">
        <v>59</v>
      </c>
      <c r="B37" s="5">
        <v>1014</v>
      </c>
      <c r="C37" s="1">
        <v>318</v>
      </c>
      <c r="D37" s="2">
        <v>65</v>
      </c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2">
        <f t="shared" si="4"/>
        <v>65</v>
      </c>
      <c r="Q37" s="2">
        <f t="shared" si="5"/>
        <v>253</v>
      </c>
    </row>
    <row r="38" spans="1:17" ht="12.75">
      <c r="A38" s="16" t="s">
        <v>56</v>
      </c>
      <c r="B38" s="5">
        <v>1015</v>
      </c>
      <c r="C38" s="1">
        <v>1800</v>
      </c>
      <c r="D38" s="2">
        <v>0</v>
      </c>
      <c r="E38" s="2">
        <v>0</v>
      </c>
      <c r="F38" s="2"/>
      <c r="G38" s="2"/>
      <c r="H38" s="1"/>
      <c r="I38" s="1"/>
      <c r="J38" s="1"/>
      <c r="K38" s="1"/>
      <c r="L38" s="1"/>
      <c r="M38" s="1"/>
      <c r="N38" s="1"/>
      <c r="O38" s="1"/>
      <c r="P38" s="2">
        <f t="shared" si="4"/>
        <v>0</v>
      </c>
      <c r="Q38" s="2">
        <f t="shared" si="5"/>
        <v>1800</v>
      </c>
    </row>
    <row r="39" spans="1:17" ht="12.75">
      <c r="A39" s="16" t="s">
        <v>13</v>
      </c>
      <c r="B39" s="5">
        <v>1016</v>
      </c>
      <c r="C39" s="1">
        <v>8000</v>
      </c>
      <c r="D39" s="2">
        <v>2466</v>
      </c>
      <c r="E39" s="2">
        <v>5294</v>
      </c>
      <c r="F39" s="2"/>
      <c r="G39" s="2"/>
      <c r="H39" s="1"/>
      <c r="I39" s="1"/>
      <c r="J39" s="1"/>
      <c r="K39" s="1"/>
      <c r="L39" s="1"/>
      <c r="M39" s="1"/>
      <c r="N39" s="1"/>
      <c r="O39" s="1"/>
      <c r="P39" s="2">
        <f t="shared" si="4"/>
        <v>7760</v>
      </c>
      <c r="Q39" s="2">
        <f t="shared" si="5"/>
        <v>240</v>
      </c>
    </row>
    <row r="40" spans="1:17" ht="12.75">
      <c r="A40" s="16" t="s">
        <v>19</v>
      </c>
      <c r="B40" s="5">
        <v>1020</v>
      </c>
      <c r="C40" s="1">
        <v>2500</v>
      </c>
      <c r="D40" s="1">
        <v>65</v>
      </c>
      <c r="E40" s="1">
        <v>0</v>
      </c>
      <c r="F40" s="1"/>
      <c r="G40" s="2"/>
      <c r="H40" s="1"/>
      <c r="I40" s="1"/>
      <c r="J40" s="1"/>
      <c r="K40" s="1"/>
      <c r="L40" s="1"/>
      <c r="M40" s="1"/>
      <c r="N40" s="1"/>
      <c r="O40" s="1"/>
      <c r="P40" s="2">
        <f t="shared" si="4"/>
        <v>65</v>
      </c>
      <c r="Q40" s="2">
        <f t="shared" si="5"/>
        <v>2435</v>
      </c>
    </row>
    <row r="41" spans="1:17" ht="12.75">
      <c r="A41" s="16" t="s">
        <v>11</v>
      </c>
      <c r="B41" s="5">
        <v>1030</v>
      </c>
      <c r="C41" s="1">
        <v>2000</v>
      </c>
      <c r="D41" s="2"/>
      <c r="E41" s="2"/>
      <c r="F41" s="2"/>
      <c r="G41" s="2"/>
      <c r="H41" s="1"/>
      <c r="I41" s="1"/>
      <c r="J41" s="1"/>
      <c r="K41" s="22"/>
      <c r="L41" s="1"/>
      <c r="M41" s="1"/>
      <c r="N41" s="1"/>
      <c r="O41" s="1"/>
      <c r="P41" s="2">
        <f t="shared" si="4"/>
        <v>0</v>
      </c>
      <c r="Q41" s="2">
        <f t="shared" si="5"/>
        <v>2000</v>
      </c>
    </row>
    <row r="42" spans="1:17" ht="12.75">
      <c r="A42" s="16" t="s">
        <v>29</v>
      </c>
      <c r="B42" s="5">
        <v>1051</v>
      </c>
      <c r="C42" s="1">
        <v>750</v>
      </c>
      <c r="D42" s="2"/>
      <c r="E42" s="2"/>
      <c r="F42" s="2"/>
      <c r="G42" s="2"/>
      <c r="H42" s="1"/>
      <c r="I42" s="1"/>
      <c r="J42" s="1"/>
      <c r="K42" s="22"/>
      <c r="L42" s="1"/>
      <c r="M42" s="1"/>
      <c r="N42" s="1"/>
      <c r="O42" s="1"/>
      <c r="P42" s="2">
        <f t="shared" si="4"/>
        <v>0</v>
      </c>
      <c r="Q42" s="2">
        <f t="shared" si="5"/>
        <v>750</v>
      </c>
    </row>
    <row r="43" spans="1:17" ht="12.75">
      <c r="A43" s="16"/>
      <c r="B43" s="16"/>
      <c r="C43" s="14">
        <f>SUM(C27:C42)</f>
        <v>260251</v>
      </c>
      <c r="D43" s="19"/>
      <c r="E43" s="19"/>
      <c r="F43" s="19"/>
      <c r="G43" s="19"/>
      <c r="H43" s="14"/>
      <c r="I43" s="1"/>
      <c r="J43" s="1"/>
      <c r="K43" s="22"/>
      <c r="L43" s="1"/>
      <c r="M43" s="1"/>
      <c r="N43" s="1"/>
      <c r="O43" s="1"/>
      <c r="P43" s="2">
        <f t="shared" si="4"/>
        <v>0</v>
      </c>
      <c r="Q43" s="2">
        <f t="shared" si="5"/>
        <v>260251</v>
      </c>
    </row>
    <row r="44" spans="1:17" ht="12.75">
      <c r="A44" s="16" t="s">
        <v>12</v>
      </c>
      <c r="B44" s="17">
        <v>5203</v>
      </c>
      <c r="C44" s="14">
        <v>3000</v>
      </c>
      <c r="D44" s="19"/>
      <c r="E44" s="14"/>
      <c r="F44" s="14"/>
      <c r="G44" s="14"/>
      <c r="H44" s="14"/>
      <c r="I44" s="1"/>
      <c r="J44" s="1"/>
      <c r="K44" s="1"/>
      <c r="L44" s="1"/>
      <c r="M44" s="1"/>
      <c r="N44" s="1"/>
      <c r="O44" s="1"/>
      <c r="P44" s="2">
        <f t="shared" si="4"/>
        <v>0</v>
      </c>
      <c r="Q44" s="2">
        <f t="shared" si="5"/>
        <v>3000</v>
      </c>
    </row>
    <row r="45" spans="1:18" ht="12.75">
      <c r="A45" s="25" t="s">
        <v>61</v>
      </c>
      <c r="B45" s="16"/>
      <c r="C45" s="14">
        <f>SUM(C43:C44)</f>
        <v>263251</v>
      </c>
      <c r="D45" s="19">
        <f aca="true" t="shared" si="6" ref="D45:Q45">SUM(D27:D44)</f>
        <v>14468</v>
      </c>
      <c r="E45" s="19">
        <f t="shared" si="6"/>
        <v>30566</v>
      </c>
      <c r="F45" s="19">
        <f t="shared" si="6"/>
        <v>0</v>
      </c>
      <c r="G45" s="19">
        <f t="shared" si="6"/>
        <v>0</v>
      </c>
      <c r="H45" s="19">
        <f t="shared" si="6"/>
        <v>0</v>
      </c>
      <c r="I45" s="19">
        <f t="shared" si="6"/>
        <v>0</v>
      </c>
      <c r="J45" s="19">
        <f t="shared" si="6"/>
        <v>0</v>
      </c>
      <c r="K45" s="19">
        <f t="shared" si="6"/>
        <v>0</v>
      </c>
      <c r="L45" s="19">
        <f t="shared" si="6"/>
        <v>0</v>
      </c>
      <c r="M45" s="19">
        <f t="shared" si="6"/>
        <v>0</v>
      </c>
      <c r="N45" s="19">
        <f t="shared" si="6"/>
        <v>0</v>
      </c>
      <c r="O45" s="19">
        <f t="shared" si="6"/>
        <v>0</v>
      </c>
      <c r="P45" s="19">
        <f t="shared" si="6"/>
        <v>45034</v>
      </c>
      <c r="Q45" s="19">
        <f t="shared" si="6"/>
        <v>478468</v>
      </c>
      <c r="R45" s="1">
        <v>1076</v>
      </c>
    </row>
    <row r="46" spans="1:17" ht="12.75">
      <c r="A46" s="16" t="s">
        <v>27</v>
      </c>
      <c r="B46" s="5">
        <v>1011</v>
      </c>
      <c r="C46" s="1">
        <v>87400</v>
      </c>
      <c r="D46" s="2">
        <v>12757</v>
      </c>
      <c r="E46" s="2">
        <v>0</v>
      </c>
      <c r="F46" s="2"/>
      <c r="G46" s="2"/>
      <c r="H46" s="1"/>
      <c r="I46" s="1"/>
      <c r="J46" s="1"/>
      <c r="K46" s="1"/>
      <c r="L46" s="1"/>
      <c r="M46" s="1"/>
      <c r="N46" s="1"/>
      <c r="O46" s="1"/>
      <c r="P46" s="2">
        <f aca="true" t="shared" si="7" ref="P46:P51">SUM(D46:O46)</f>
        <v>12757</v>
      </c>
      <c r="Q46" s="2">
        <f aca="true" t="shared" si="8" ref="Q46:Q51">C46-P46</f>
        <v>74643</v>
      </c>
    </row>
    <row r="47" spans="1:17" ht="12.75">
      <c r="A47" s="16" t="s">
        <v>9</v>
      </c>
      <c r="B47" s="5">
        <v>1015</v>
      </c>
      <c r="C47" s="1">
        <v>3400</v>
      </c>
      <c r="D47" s="2">
        <v>370</v>
      </c>
      <c r="E47" s="2">
        <v>223</v>
      </c>
      <c r="F47" s="2"/>
      <c r="G47" s="2"/>
      <c r="H47" s="2"/>
      <c r="I47" s="1"/>
      <c r="J47" s="1"/>
      <c r="K47" s="1"/>
      <c r="L47" s="1"/>
      <c r="M47" s="1"/>
      <c r="N47" s="1"/>
      <c r="O47" s="1"/>
      <c r="P47" s="2">
        <f t="shared" si="7"/>
        <v>593</v>
      </c>
      <c r="Q47" s="2">
        <f t="shared" si="8"/>
        <v>2807</v>
      </c>
    </row>
    <row r="48" spans="1:17" ht="12.75">
      <c r="A48" s="16" t="s">
        <v>13</v>
      </c>
      <c r="B48" s="5">
        <v>1016</v>
      </c>
      <c r="C48" s="1">
        <v>32100</v>
      </c>
      <c r="D48" s="2">
        <v>1446</v>
      </c>
      <c r="E48" s="2">
        <v>0</v>
      </c>
      <c r="F48" s="2"/>
      <c r="G48" s="2"/>
      <c r="H48" s="2"/>
      <c r="I48" s="1"/>
      <c r="J48" s="1"/>
      <c r="K48" s="1"/>
      <c r="L48" s="1"/>
      <c r="M48" s="1"/>
      <c r="N48" s="1"/>
      <c r="O48" s="1"/>
      <c r="P48" s="2">
        <f t="shared" si="7"/>
        <v>1446</v>
      </c>
      <c r="Q48" s="2">
        <f t="shared" si="8"/>
        <v>30654</v>
      </c>
    </row>
    <row r="49" spans="1:17" ht="12.75">
      <c r="A49" s="16" t="s">
        <v>19</v>
      </c>
      <c r="B49" s="5">
        <v>1020</v>
      </c>
      <c r="C49" s="1">
        <v>3680</v>
      </c>
      <c r="D49" s="2">
        <v>370</v>
      </c>
      <c r="E49" s="2">
        <v>445</v>
      </c>
      <c r="F49" s="2"/>
      <c r="G49" s="2"/>
      <c r="H49" s="2"/>
      <c r="I49" s="1"/>
      <c r="J49" s="1"/>
      <c r="K49" s="1"/>
      <c r="L49" s="1"/>
      <c r="M49" s="1"/>
      <c r="N49" s="1"/>
      <c r="O49" s="1"/>
      <c r="P49" s="2">
        <f t="shared" si="7"/>
        <v>815</v>
      </c>
      <c r="Q49" s="2">
        <f t="shared" si="8"/>
        <v>2865</v>
      </c>
    </row>
    <row r="50" spans="1:17" ht="12.75">
      <c r="A50" s="16" t="s">
        <v>28</v>
      </c>
      <c r="B50" s="5">
        <v>1062</v>
      </c>
      <c r="C50" s="1">
        <v>600</v>
      </c>
      <c r="D50" s="2"/>
      <c r="E50" s="2">
        <v>586</v>
      </c>
      <c r="F50" s="2"/>
      <c r="G50" s="2"/>
      <c r="H50" s="2"/>
      <c r="I50" s="1"/>
      <c r="J50" s="1"/>
      <c r="K50" s="1"/>
      <c r="L50" s="1"/>
      <c r="M50" s="1"/>
      <c r="N50" s="1"/>
      <c r="O50" s="1"/>
      <c r="P50" s="2">
        <f t="shared" si="7"/>
        <v>586</v>
      </c>
      <c r="Q50" s="2">
        <f t="shared" si="8"/>
        <v>14</v>
      </c>
    </row>
    <row r="51" spans="1:17" ht="12.75">
      <c r="A51" s="1" t="s">
        <v>60</v>
      </c>
      <c r="B51" s="5">
        <v>1981</v>
      </c>
      <c r="C51" s="1">
        <v>1500</v>
      </c>
      <c r="D51" s="2"/>
      <c r="E51" s="2"/>
      <c r="F51" s="2"/>
      <c r="G51" s="2"/>
      <c r="H51" s="2"/>
      <c r="I51" s="1"/>
      <c r="J51" s="1"/>
      <c r="K51" s="1"/>
      <c r="L51" s="1"/>
      <c r="M51" s="1"/>
      <c r="N51" s="1"/>
      <c r="O51" s="1"/>
      <c r="P51" s="2">
        <f t="shared" si="7"/>
        <v>0</v>
      </c>
      <c r="Q51" s="2">
        <f t="shared" si="8"/>
        <v>1500</v>
      </c>
    </row>
    <row r="52" spans="1:18" ht="12.75">
      <c r="A52" s="18" t="s">
        <v>25</v>
      </c>
      <c r="B52" s="4"/>
      <c r="C52" s="14">
        <f>SUM(C46:C51)</f>
        <v>128680</v>
      </c>
      <c r="D52" s="19">
        <f>SUM(D46:D51)</f>
        <v>14943</v>
      </c>
      <c r="E52" s="19">
        <f>SUM(E46:E51)</f>
        <v>1254</v>
      </c>
      <c r="F52" s="14">
        <f aca="true" t="shared" si="9" ref="F52:P52">SUM(F46:F50)</f>
        <v>0</v>
      </c>
      <c r="G52" s="14">
        <f t="shared" si="9"/>
        <v>0</v>
      </c>
      <c r="H52" s="14">
        <f t="shared" si="9"/>
        <v>0</v>
      </c>
      <c r="I52" s="14">
        <f t="shared" si="9"/>
        <v>0</v>
      </c>
      <c r="J52" s="14">
        <f t="shared" si="9"/>
        <v>0</v>
      </c>
      <c r="K52" s="14">
        <f t="shared" si="9"/>
        <v>0</v>
      </c>
      <c r="L52" s="14">
        <f t="shared" si="9"/>
        <v>0</v>
      </c>
      <c r="M52" s="14">
        <f t="shared" si="9"/>
        <v>0</v>
      </c>
      <c r="N52" s="14">
        <f t="shared" si="9"/>
        <v>0</v>
      </c>
      <c r="O52" s="14">
        <f t="shared" si="9"/>
        <v>0</v>
      </c>
      <c r="P52" s="14">
        <f t="shared" si="9"/>
        <v>16197</v>
      </c>
      <c r="Q52" s="19">
        <f>SUM(Q46:Q51)</f>
        <v>112483</v>
      </c>
      <c r="R52" s="1">
        <v>0</v>
      </c>
    </row>
    <row r="53" spans="1:8" ht="12.75">
      <c r="A53" s="1"/>
      <c r="B53" s="1"/>
      <c r="C53" s="1"/>
      <c r="D53" s="21"/>
      <c r="E53" s="21"/>
      <c r="F53" s="21"/>
      <c r="G53" s="21"/>
      <c r="H53" s="21"/>
    </row>
    <row r="54" spans="1:18" ht="12.75">
      <c r="A54" s="6" t="s">
        <v>20</v>
      </c>
      <c r="B54" s="1"/>
      <c r="C54" s="14">
        <f aca="true" t="shared" si="10" ref="C54:R54">C45+C52</f>
        <v>391931</v>
      </c>
      <c r="D54" s="14">
        <f t="shared" si="10"/>
        <v>29411</v>
      </c>
      <c r="E54" s="14">
        <f t="shared" si="10"/>
        <v>31820</v>
      </c>
      <c r="F54" s="14">
        <f t="shared" si="10"/>
        <v>0</v>
      </c>
      <c r="G54" s="14">
        <f t="shared" si="10"/>
        <v>0</v>
      </c>
      <c r="H54" s="14">
        <f t="shared" si="10"/>
        <v>0</v>
      </c>
      <c r="I54" s="14">
        <f t="shared" si="10"/>
        <v>0</v>
      </c>
      <c r="J54" s="14">
        <f t="shared" si="10"/>
        <v>0</v>
      </c>
      <c r="K54" s="14">
        <f t="shared" si="10"/>
        <v>0</v>
      </c>
      <c r="L54" s="14">
        <f t="shared" si="10"/>
        <v>0</v>
      </c>
      <c r="M54" s="14">
        <f t="shared" si="10"/>
        <v>0</v>
      </c>
      <c r="N54" s="14">
        <f t="shared" si="10"/>
        <v>0</v>
      </c>
      <c r="O54" s="14">
        <f t="shared" si="10"/>
        <v>0</v>
      </c>
      <c r="P54" s="14">
        <f t="shared" si="10"/>
        <v>61231</v>
      </c>
      <c r="Q54" s="14">
        <f t="shared" si="10"/>
        <v>590951</v>
      </c>
      <c r="R54" s="14">
        <f t="shared" si="10"/>
        <v>1076</v>
      </c>
    </row>
  </sheetData>
  <sheetProtection/>
  <printOptions/>
  <pageMargins left="0.33" right="0.2" top="0.2" bottom="0.19" header="0.2" footer="0.19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43">
      <selection activeCell="A48" sqref="A48"/>
    </sheetView>
  </sheetViews>
  <sheetFormatPr defaultColWidth="9.140625" defaultRowHeight="12.75"/>
  <cols>
    <col min="1" max="1" width="34.140625" style="0" customWidth="1"/>
    <col min="2" max="2" width="7.7109375" style="0" customWidth="1"/>
    <col min="3" max="4" width="8.57421875" style="0" customWidth="1"/>
    <col min="5" max="5" width="8.421875" style="0" customWidth="1"/>
    <col min="6" max="6" width="9.140625" style="0" customWidth="1"/>
    <col min="7" max="7" width="8.00390625" style="0" customWidth="1"/>
    <col min="9" max="9" width="9.57421875" style="0" bestFit="1" customWidth="1"/>
  </cols>
  <sheetData>
    <row r="1" spans="1:7" ht="12.75">
      <c r="A1" s="36"/>
      <c r="B1" s="36"/>
      <c r="C1" s="36"/>
      <c r="D1" s="36"/>
      <c r="E1" s="36"/>
      <c r="F1" s="36"/>
      <c r="G1" s="36"/>
    </row>
    <row r="2" spans="1:7" ht="12.75">
      <c r="A2" s="56" t="s">
        <v>31</v>
      </c>
      <c r="B2" s="56"/>
      <c r="C2" s="56"/>
      <c r="D2" s="56"/>
      <c r="E2" s="56"/>
      <c r="F2" s="56"/>
      <c r="G2" s="56"/>
    </row>
    <row r="3" spans="1:7" ht="12.75">
      <c r="A3" s="56" t="s">
        <v>87</v>
      </c>
      <c r="B3" s="56"/>
      <c r="C3" s="56"/>
      <c r="D3" s="56"/>
      <c r="E3" s="56"/>
      <c r="F3" s="56"/>
      <c r="G3" s="56"/>
    </row>
    <row r="4" spans="1:7" ht="12.75">
      <c r="A4" s="37"/>
      <c r="B4" s="37"/>
      <c r="C4" s="37"/>
      <c r="D4" s="37"/>
      <c r="E4" s="37"/>
      <c r="F4" s="37"/>
      <c r="G4" s="37"/>
    </row>
    <row r="5" spans="1:7" ht="12.75">
      <c r="A5" s="38" t="s">
        <v>0</v>
      </c>
      <c r="B5" s="39" t="s">
        <v>32</v>
      </c>
      <c r="C5" s="39" t="s">
        <v>88</v>
      </c>
      <c r="D5" s="39" t="s">
        <v>15</v>
      </c>
      <c r="E5" s="39" t="s">
        <v>16</v>
      </c>
      <c r="F5" s="39" t="s">
        <v>17</v>
      </c>
      <c r="G5" s="39" t="s">
        <v>18</v>
      </c>
    </row>
    <row r="6" spans="1:7" ht="12.75">
      <c r="A6" s="40" t="s">
        <v>90</v>
      </c>
      <c r="B6" s="39">
        <v>6109</v>
      </c>
      <c r="C6" s="43">
        <v>1329941</v>
      </c>
      <c r="D6" s="41">
        <f>C6*30%</f>
        <v>398982.3</v>
      </c>
      <c r="E6" s="41">
        <f>C6*25%</f>
        <v>332485.25</v>
      </c>
      <c r="F6" s="41">
        <f>C6*20%</f>
        <v>265988.2</v>
      </c>
      <c r="G6" s="41">
        <f>C6*25%</f>
        <v>332485.25</v>
      </c>
    </row>
    <row r="7" spans="1:7" ht="12.75">
      <c r="A7" s="40" t="s">
        <v>91</v>
      </c>
      <c r="B7" s="39">
        <v>7600</v>
      </c>
      <c r="C7" s="43">
        <v>6360</v>
      </c>
      <c r="D7" s="41">
        <f>C7*30%</f>
        <v>1908</v>
      </c>
      <c r="E7" s="41">
        <f>C7*25%</f>
        <v>1590</v>
      </c>
      <c r="F7" s="41">
        <f>C7*20%</f>
        <v>1272</v>
      </c>
      <c r="G7" s="41">
        <f>C7*25%</f>
        <v>1590</v>
      </c>
    </row>
    <row r="8" spans="1:7" ht="12.75">
      <c r="A8" s="38" t="s">
        <v>77</v>
      </c>
      <c r="B8" s="42" t="s">
        <v>78</v>
      </c>
      <c r="C8" s="43">
        <v>1000</v>
      </c>
      <c r="D8" s="41">
        <f>C8*30%</f>
        <v>300</v>
      </c>
      <c r="E8" s="41">
        <f>C8*25%</f>
        <v>250</v>
      </c>
      <c r="F8" s="41">
        <f>C8*20%</f>
        <v>200</v>
      </c>
      <c r="G8" s="41">
        <f>C8*25%</f>
        <v>250</v>
      </c>
    </row>
    <row r="9" spans="1:7" ht="12.75">
      <c r="A9" s="43" t="s">
        <v>89</v>
      </c>
      <c r="B9" s="39"/>
      <c r="C9" s="43">
        <f>SUM(C6:C8)</f>
        <v>1337301</v>
      </c>
      <c r="D9" s="55">
        <f>SUM(D6:D8)</f>
        <v>401190.3</v>
      </c>
      <c r="E9" s="55">
        <f>SUM(E6:E8)</f>
        <v>334325.25</v>
      </c>
      <c r="F9" s="55">
        <f>SUM(F6:F8)</f>
        <v>267460.2</v>
      </c>
      <c r="G9" s="55">
        <f>SUM(G6:G8)</f>
        <v>334325.25</v>
      </c>
    </row>
    <row r="10" spans="1:7" ht="12.75">
      <c r="A10" s="43"/>
      <c r="B10" s="39"/>
      <c r="C10" s="39"/>
      <c r="D10" s="39"/>
      <c r="E10" s="39"/>
      <c r="F10" s="39"/>
      <c r="G10" s="39"/>
    </row>
    <row r="11" spans="1:9" ht="12.75">
      <c r="A11" s="38" t="s">
        <v>1</v>
      </c>
      <c r="B11" s="42" t="s">
        <v>33</v>
      </c>
      <c r="C11" s="46">
        <v>700903</v>
      </c>
      <c r="D11" s="41">
        <f aca="true" t="shared" si="0" ref="D11:D28">C11*30%</f>
        <v>210270.9</v>
      </c>
      <c r="E11" s="41">
        <f>C11*25%</f>
        <v>175225.75</v>
      </c>
      <c r="F11" s="41">
        <f>C11*20%</f>
        <v>140180.6</v>
      </c>
      <c r="G11" s="41">
        <f>C11*25%</f>
        <v>175225.75</v>
      </c>
      <c r="I11" s="29"/>
    </row>
    <row r="12" spans="1:9" ht="12.75">
      <c r="A12" s="38" t="s">
        <v>93</v>
      </c>
      <c r="B12" s="42" t="s">
        <v>92</v>
      </c>
      <c r="C12" s="46">
        <v>1000</v>
      </c>
      <c r="D12" s="41">
        <f>C12*30%</f>
        <v>300</v>
      </c>
      <c r="E12" s="41">
        <f>C12*25%</f>
        <v>250</v>
      </c>
      <c r="F12" s="41">
        <f>C12*20%</f>
        <v>200</v>
      </c>
      <c r="G12" s="41">
        <f>C12*25%</f>
        <v>250</v>
      </c>
      <c r="I12" s="29"/>
    </row>
    <row r="13" spans="1:9" ht="12.75">
      <c r="A13" s="38" t="s">
        <v>2</v>
      </c>
      <c r="B13" s="42" t="s">
        <v>34</v>
      </c>
      <c r="C13" s="46">
        <v>23500</v>
      </c>
      <c r="D13" s="41">
        <f t="shared" si="0"/>
        <v>7050</v>
      </c>
      <c r="E13" s="41">
        <f>C13*25%</f>
        <v>5875</v>
      </c>
      <c r="F13" s="38">
        <f>C13*20%</f>
        <v>4700</v>
      </c>
      <c r="G13" s="41">
        <f>C13*25%</f>
        <v>5875</v>
      </c>
      <c r="I13" s="29"/>
    </row>
    <row r="14" spans="1:9" ht="12.75">
      <c r="A14" s="38" t="s">
        <v>39</v>
      </c>
      <c r="B14" s="42" t="s">
        <v>40</v>
      </c>
      <c r="C14" s="46">
        <v>1500</v>
      </c>
      <c r="D14" s="41">
        <f t="shared" si="0"/>
        <v>450</v>
      </c>
      <c r="E14" s="41">
        <f>C14*25%</f>
        <v>375</v>
      </c>
      <c r="F14" s="38">
        <f>C14*20%</f>
        <v>300</v>
      </c>
      <c r="G14" s="41">
        <f>C14*25%</f>
        <v>375</v>
      </c>
      <c r="I14" s="29"/>
    </row>
    <row r="15" spans="1:9" ht="12.75">
      <c r="A15" s="38" t="s">
        <v>66</v>
      </c>
      <c r="B15" s="42" t="s">
        <v>58</v>
      </c>
      <c r="C15" s="46">
        <v>4000</v>
      </c>
      <c r="D15" s="41">
        <f>C15*30%</f>
        <v>1200</v>
      </c>
      <c r="E15" s="41">
        <f>C15*25%</f>
        <v>1000</v>
      </c>
      <c r="F15" s="38">
        <f>C15*20%</f>
        <v>800</v>
      </c>
      <c r="G15" s="41">
        <f>C15*25%</f>
        <v>1000</v>
      </c>
      <c r="I15" s="29"/>
    </row>
    <row r="16" spans="1:9" ht="12.75">
      <c r="A16" s="38" t="s">
        <v>3</v>
      </c>
      <c r="B16" s="42" t="s">
        <v>35</v>
      </c>
      <c r="C16" s="46">
        <v>81500</v>
      </c>
      <c r="D16" s="41">
        <f t="shared" si="0"/>
        <v>24450</v>
      </c>
      <c r="E16" s="41">
        <f aca="true" t="shared" si="1" ref="E16:E28">C16*25%</f>
        <v>20375</v>
      </c>
      <c r="F16" s="38">
        <f aca="true" t="shared" si="2" ref="F16:F28">C16*20%</f>
        <v>16300</v>
      </c>
      <c r="G16" s="41">
        <f aca="true" t="shared" si="3" ref="G16:G28">C16*25%</f>
        <v>20375</v>
      </c>
      <c r="I16" s="29"/>
    </row>
    <row r="17" spans="1:9" ht="12.75">
      <c r="A17" s="38" t="s">
        <v>4</v>
      </c>
      <c r="B17" s="42" t="s">
        <v>36</v>
      </c>
      <c r="C17" s="46">
        <v>20200</v>
      </c>
      <c r="D17" s="41">
        <f t="shared" si="0"/>
        <v>6060</v>
      </c>
      <c r="E17" s="41">
        <f t="shared" si="1"/>
        <v>5050</v>
      </c>
      <c r="F17" s="38">
        <f t="shared" si="2"/>
        <v>4040</v>
      </c>
      <c r="G17" s="41">
        <f t="shared" si="3"/>
        <v>5050</v>
      </c>
      <c r="I17" s="29"/>
    </row>
    <row r="18" spans="1:9" ht="12.75">
      <c r="A18" s="38" t="s">
        <v>5</v>
      </c>
      <c r="B18" s="42" t="s">
        <v>37</v>
      </c>
      <c r="C18" s="46">
        <v>35300</v>
      </c>
      <c r="D18" s="41">
        <f t="shared" si="0"/>
        <v>10590</v>
      </c>
      <c r="E18" s="41">
        <f t="shared" si="1"/>
        <v>8825</v>
      </c>
      <c r="F18" s="38">
        <f t="shared" si="2"/>
        <v>7060</v>
      </c>
      <c r="G18" s="41">
        <f t="shared" si="3"/>
        <v>8825</v>
      </c>
      <c r="I18" s="29"/>
    </row>
    <row r="19" spans="1:9" ht="12.75">
      <c r="A19" s="38" t="s">
        <v>6</v>
      </c>
      <c r="B19" s="42" t="s">
        <v>38</v>
      </c>
      <c r="C19" s="46">
        <v>19900</v>
      </c>
      <c r="D19" s="41">
        <f t="shared" si="0"/>
        <v>5970</v>
      </c>
      <c r="E19" s="41">
        <f t="shared" si="1"/>
        <v>4975</v>
      </c>
      <c r="F19" s="38">
        <f t="shared" si="2"/>
        <v>3980</v>
      </c>
      <c r="G19" s="41">
        <f t="shared" si="3"/>
        <v>4975</v>
      </c>
      <c r="I19" s="29"/>
    </row>
    <row r="20" spans="1:10" ht="12.75">
      <c r="A20" s="38" t="s">
        <v>10</v>
      </c>
      <c r="B20" s="39">
        <v>1011</v>
      </c>
      <c r="C20" s="46">
        <v>181993</v>
      </c>
      <c r="D20" s="41">
        <f t="shared" si="0"/>
        <v>54597.9</v>
      </c>
      <c r="E20" s="41">
        <f t="shared" si="1"/>
        <v>45498.25</v>
      </c>
      <c r="F20" s="41">
        <f t="shared" si="2"/>
        <v>36398.6</v>
      </c>
      <c r="G20" s="41">
        <f t="shared" si="3"/>
        <v>45498.25</v>
      </c>
      <c r="H20">
        <v>170448</v>
      </c>
      <c r="I20" s="29">
        <v>11545</v>
      </c>
      <c r="J20">
        <f>SUM(H20:I20)</f>
        <v>181993</v>
      </c>
    </row>
    <row r="21" spans="1:9" ht="12.75">
      <c r="A21" s="38" t="s">
        <v>7</v>
      </c>
      <c r="B21" s="39">
        <v>1013</v>
      </c>
      <c r="C21" s="46">
        <v>11000</v>
      </c>
      <c r="D21" s="41">
        <f t="shared" si="0"/>
        <v>3300</v>
      </c>
      <c r="E21" s="41">
        <f t="shared" si="1"/>
        <v>2750</v>
      </c>
      <c r="F21" s="38">
        <f t="shared" si="2"/>
        <v>2200</v>
      </c>
      <c r="G21" s="38">
        <f t="shared" si="3"/>
        <v>2750</v>
      </c>
      <c r="I21" s="29"/>
    </row>
    <row r="22" spans="1:9" ht="12.75">
      <c r="A22" s="38" t="s">
        <v>8</v>
      </c>
      <c r="B22" s="39">
        <v>1014</v>
      </c>
      <c r="C22" s="46">
        <v>800</v>
      </c>
      <c r="D22" s="41">
        <f t="shared" si="0"/>
        <v>240</v>
      </c>
      <c r="E22" s="41">
        <f t="shared" si="1"/>
        <v>200</v>
      </c>
      <c r="F22" s="41">
        <f t="shared" si="2"/>
        <v>160</v>
      </c>
      <c r="G22" s="41">
        <f t="shared" si="3"/>
        <v>200</v>
      </c>
      <c r="I22" s="29"/>
    </row>
    <row r="23" spans="1:9" ht="12.75">
      <c r="A23" s="38" t="s">
        <v>9</v>
      </c>
      <c r="B23" s="39">
        <v>1015</v>
      </c>
      <c r="C23" s="46">
        <v>26800</v>
      </c>
      <c r="D23" s="41">
        <f t="shared" si="0"/>
        <v>8040</v>
      </c>
      <c r="E23" s="41">
        <f t="shared" si="1"/>
        <v>6700</v>
      </c>
      <c r="F23" s="38">
        <f t="shared" si="2"/>
        <v>5360</v>
      </c>
      <c r="G23" s="41">
        <f t="shared" si="3"/>
        <v>6700</v>
      </c>
      <c r="I23" s="29"/>
    </row>
    <row r="24" spans="1:10" ht="12.75">
      <c r="A24" s="38" t="s">
        <v>13</v>
      </c>
      <c r="B24" s="39">
        <v>1016</v>
      </c>
      <c r="C24" s="46">
        <v>24500</v>
      </c>
      <c r="D24" s="41">
        <f t="shared" si="0"/>
        <v>7350</v>
      </c>
      <c r="E24" s="41">
        <f t="shared" si="1"/>
        <v>6125</v>
      </c>
      <c r="F24" s="41">
        <f t="shared" si="2"/>
        <v>4900</v>
      </c>
      <c r="G24" s="41">
        <f t="shared" si="3"/>
        <v>6125</v>
      </c>
      <c r="I24" s="29"/>
      <c r="J24" s="9"/>
    </row>
    <row r="25" spans="1:9" ht="12.75">
      <c r="A25" s="38" t="s">
        <v>19</v>
      </c>
      <c r="B25" s="39">
        <v>1020</v>
      </c>
      <c r="C25" s="46">
        <v>36000</v>
      </c>
      <c r="D25" s="41">
        <f t="shared" si="0"/>
        <v>10800</v>
      </c>
      <c r="E25" s="41">
        <f t="shared" si="1"/>
        <v>9000</v>
      </c>
      <c r="F25" s="41">
        <f t="shared" si="2"/>
        <v>7200</v>
      </c>
      <c r="G25" s="38">
        <f t="shared" si="3"/>
        <v>9000</v>
      </c>
      <c r="I25" s="29"/>
    </row>
    <row r="26" spans="1:9" ht="12.75">
      <c r="A26" s="38" t="s">
        <v>11</v>
      </c>
      <c r="B26" s="39">
        <v>1030</v>
      </c>
      <c r="C26" s="46">
        <v>12000</v>
      </c>
      <c r="D26" s="41">
        <f t="shared" si="0"/>
        <v>3600</v>
      </c>
      <c r="E26" s="41">
        <f t="shared" si="1"/>
        <v>3000</v>
      </c>
      <c r="F26" s="41">
        <f t="shared" si="2"/>
        <v>2400</v>
      </c>
      <c r="G26" s="41">
        <f t="shared" si="3"/>
        <v>3000</v>
      </c>
      <c r="I26" s="29"/>
    </row>
    <row r="27" spans="1:9" ht="12.75">
      <c r="A27" s="38" t="s">
        <v>26</v>
      </c>
      <c r="B27" s="39">
        <v>1062</v>
      </c>
      <c r="C27" s="46">
        <v>2500</v>
      </c>
      <c r="D27" s="41">
        <f t="shared" si="0"/>
        <v>750</v>
      </c>
      <c r="E27" s="41">
        <f t="shared" si="1"/>
        <v>625</v>
      </c>
      <c r="F27" s="41">
        <f t="shared" si="2"/>
        <v>500</v>
      </c>
      <c r="G27" s="41">
        <f t="shared" si="3"/>
        <v>625</v>
      </c>
      <c r="I27" s="29"/>
    </row>
    <row r="28" spans="1:9" ht="12.75">
      <c r="A28" s="38" t="s">
        <v>14</v>
      </c>
      <c r="B28" s="39">
        <v>1051</v>
      </c>
      <c r="C28" s="46">
        <v>1000</v>
      </c>
      <c r="D28" s="41">
        <f t="shared" si="0"/>
        <v>300</v>
      </c>
      <c r="E28" s="41">
        <f t="shared" si="1"/>
        <v>250</v>
      </c>
      <c r="F28" s="41">
        <f t="shared" si="2"/>
        <v>200</v>
      </c>
      <c r="G28" s="38">
        <f t="shared" si="3"/>
        <v>250</v>
      </c>
      <c r="I28" s="29"/>
    </row>
    <row r="29" spans="1:9" ht="12.75">
      <c r="A29" s="44"/>
      <c r="B29" s="39">
        <v>5201</v>
      </c>
      <c r="C29" s="46">
        <v>12000</v>
      </c>
      <c r="D29" s="41">
        <f>C29*30%</f>
        <v>3600</v>
      </c>
      <c r="E29" s="41">
        <f>C29*25%</f>
        <v>3000</v>
      </c>
      <c r="F29" s="41">
        <f>C29*20%</f>
        <v>2400</v>
      </c>
      <c r="G29" s="38">
        <f>C29*25%</f>
        <v>3000</v>
      </c>
      <c r="I29" s="29"/>
    </row>
    <row r="30" spans="1:9" ht="12.75">
      <c r="A30" s="45" t="s">
        <v>20</v>
      </c>
      <c r="B30" s="39"/>
      <c r="C30" s="46">
        <f>SUM(C11:C29)</f>
        <v>1196396</v>
      </c>
      <c r="D30" s="47">
        <f>SUM(D11:D29)</f>
        <v>358918.80000000005</v>
      </c>
      <c r="E30" s="47">
        <f>SUM(E11:E29)</f>
        <v>299099</v>
      </c>
      <c r="F30" s="47">
        <f>SUM(F11:F29)</f>
        <v>239279.2</v>
      </c>
      <c r="G30" s="47">
        <f>SUM(G11:G29)</f>
        <v>299099</v>
      </c>
      <c r="I30" s="29"/>
    </row>
    <row r="31" spans="1:9" ht="12.75">
      <c r="A31" s="43"/>
      <c r="B31" s="39"/>
      <c r="C31" s="46"/>
      <c r="D31" s="46"/>
      <c r="E31" s="46"/>
      <c r="F31" s="46"/>
      <c r="G31" s="46"/>
      <c r="I31" s="29"/>
    </row>
    <row r="32" spans="1:9" ht="12.75">
      <c r="A32" s="38" t="s">
        <v>1</v>
      </c>
      <c r="B32" s="42" t="s">
        <v>33</v>
      </c>
      <c r="C32" s="46">
        <v>95446</v>
      </c>
      <c r="D32" s="41">
        <f aca="true" t="shared" si="4" ref="D32:D42">C32*30%</f>
        <v>28633.8</v>
      </c>
      <c r="E32" s="41">
        <f aca="true" t="shared" si="5" ref="E32:E42">C32*25%</f>
        <v>23861.5</v>
      </c>
      <c r="F32" s="41">
        <f aca="true" t="shared" si="6" ref="F32:F42">C32*20%</f>
        <v>19089.2</v>
      </c>
      <c r="G32" s="41">
        <f aca="true" t="shared" si="7" ref="G32:G42">C32*25%</f>
        <v>23861.5</v>
      </c>
      <c r="I32" s="29"/>
    </row>
    <row r="33" spans="1:9" ht="12.75">
      <c r="A33" s="38" t="s">
        <v>2</v>
      </c>
      <c r="B33" s="42" t="s">
        <v>34</v>
      </c>
      <c r="C33" s="46">
        <v>3500</v>
      </c>
      <c r="D33" s="41">
        <f t="shared" si="4"/>
        <v>1050</v>
      </c>
      <c r="E33" s="41">
        <f t="shared" si="5"/>
        <v>875</v>
      </c>
      <c r="F33" s="41">
        <f t="shared" si="6"/>
        <v>700</v>
      </c>
      <c r="G33" s="38">
        <f t="shared" si="7"/>
        <v>875</v>
      </c>
      <c r="I33" s="29"/>
    </row>
    <row r="34" spans="1:9" ht="12.75">
      <c r="A34" s="38" t="s">
        <v>66</v>
      </c>
      <c r="B34" s="42" t="s">
        <v>58</v>
      </c>
      <c r="C34" s="46">
        <v>1200</v>
      </c>
      <c r="D34" s="41">
        <f t="shared" si="4"/>
        <v>360</v>
      </c>
      <c r="E34" s="41">
        <f t="shared" si="5"/>
        <v>300</v>
      </c>
      <c r="F34" s="41">
        <f t="shared" si="6"/>
        <v>240</v>
      </c>
      <c r="G34" s="38">
        <f t="shared" si="7"/>
        <v>300</v>
      </c>
      <c r="I34" s="29"/>
    </row>
    <row r="35" spans="1:9" ht="12.75">
      <c r="A35" s="38" t="s">
        <v>3</v>
      </c>
      <c r="B35" s="42" t="s">
        <v>35</v>
      </c>
      <c r="C35" s="46">
        <v>13300</v>
      </c>
      <c r="D35" s="41">
        <f t="shared" si="4"/>
        <v>3990</v>
      </c>
      <c r="E35" s="41">
        <f t="shared" si="5"/>
        <v>3325</v>
      </c>
      <c r="F35" s="41">
        <f t="shared" si="6"/>
        <v>2660</v>
      </c>
      <c r="G35" s="38">
        <f t="shared" si="7"/>
        <v>3325</v>
      </c>
      <c r="I35" s="29"/>
    </row>
    <row r="36" spans="1:9" ht="12.75">
      <c r="A36" s="38" t="s">
        <v>5</v>
      </c>
      <c r="B36" s="42" t="s">
        <v>37</v>
      </c>
      <c r="C36" s="46">
        <v>4300</v>
      </c>
      <c r="D36" s="41">
        <f t="shared" si="4"/>
        <v>1290</v>
      </c>
      <c r="E36" s="41">
        <f t="shared" si="5"/>
        <v>1075</v>
      </c>
      <c r="F36" s="41">
        <f t="shared" si="6"/>
        <v>860</v>
      </c>
      <c r="G36" s="38">
        <f t="shared" si="7"/>
        <v>1075</v>
      </c>
      <c r="I36" s="29"/>
    </row>
    <row r="37" spans="1:9" ht="12.75">
      <c r="A37" s="38" t="s">
        <v>6</v>
      </c>
      <c r="B37" s="42" t="s">
        <v>38</v>
      </c>
      <c r="C37" s="46">
        <v>2700</v>
      </c>
      <c r="D37" s="41">
        <f t="shared" si="4"/>
        <v>810</v>
      </c>
      <c r="E37" s="41">
        <f t="shared" si="5"/>
        <v>675</v>
      </c>
      <c r="F37" s="41">
        <f t="shared" si="6"/>
        <v>540</v>
      </c>
      <c r="G37" s="38">
        <f t="shared" si="7"/>
        <v>675</v>
      </c>
      <c r="I37" s="29"/>
    </row>
    <row r="38" spans="1:9" ht="12.75">
      <c r="A38" s="38" t="s">
        <v>7</v>
      </c>
      <c r="B38" s="39">
        <v>1013</v>
      </c>
      <c r="C38" s="46">
        <v>2500</v>
      </c>
      <c r="D38" s="41">
        <f t="shared" si="4"/>
        <v>750</v>
      </c>
      <c r="E38" s="41">
        <f t="shared" si="5"/>
        <v>625</v>
      </c>
      <c r="F38" s="41">
        <f t="shared" si="6"/>
        <v>500</v>
      </c>
      <c r="G38" s="38">
        <f t="shared" si="7"/>
        <v>625</v>
      </c>
      <c r="I38" s="29"/>
    </row>
    <row r="39" spans="1:9" ht="12.75">
      <c r="A39" s="38" t="s">
        <v>9</v>
      </c>
      <c r="B39" s="39">
        <v>1015</v>
      </c>
      <c r="C39" s="46">
        <v>2000</v>
      </c>
      <c r="D39" s="41">
        <f t="shared" si="4"/>
        <v>600</v>
      </c>
      <c r="E39" s="41">
        <f t="shared" si="5"/>
        <v>500</v>
      </c>
      <c r="F39" s="41">
        <f t="shared" si="6"/>
        <v>400</v>
      </c>
      <c r="G39" s="38">
        <f t="shared" si="7"/>
        <v>500</v>
      </c>
      <c r="I39" s="29"/>
    </row>
    <row r="40" spans="1:9" ht="12.75">
      <c r="A40" s="38" t="s">
        <v>13</v>
      </c>
      <c r="B40" s="39">
        <v>1016</v>
      </c>
      <c r="C40" s="46">
        <v>10000</v>
      </c>
      <c r="D40" s="41">
        <f t="shared" si="4"/>
        <v>3000</v>
      </c>
      <c r="E40" s="41">
        <f t="shared" si="5"/>
        <v>2500</v>
      </c>
      <c r="F40" s="41">
        <f t="shared" si="6"/>
        <v>2000</v>
      </c>
      <c r="G40" s="38">
        <f t="shared" si="7"/>
        <v>2500</v>
      </c>
      <c r="I40" s="29"/>
    </row>
    <row r="41" spans="1:9" ht="12.75">
      <c r="A41" s="38" t="s">
        <v>19</v>
      </c>
      <c r="B41" s="39">
        <v>1020</v>
      </c>
      <c r="C41" s="46">
        <v>4000</v>
      </c>
      <c r="D41" s="41">
        <f t="shared" si="4"/>
        <v>1200</v>
      </c>
      <c r="E41" s="41">
        <f t="shared" si="5"/>
        <v>1000</v>
      </c>
      <c r="F41" s="41">
        <f t="shared" si="6"/>
        <v>800</v>
      </c>
      <c r="G41" s="38">
        <f t="shared" si="7"/>
        <v>1000</v>
      </c>
      <c r="I41" s="29"/>
    </row>
    <row r="42" spans="1:10" ht="12.75">
      <c r="A42" s="43" t="s">
        <v>94</v>
      </c>
      <c r="B42" s="39"/>
      <c r="C42" s="46">
        <f>SUM(C32:C41)</f>
        <v>138946</v>
      </c>
      <c r="D42" s="47">
        <f t="shared" si="4"/>
        <v>41683.799999999996</v>
      </c>
      <c r="E42" s="47">
        <f t="shared" si="5"/>
        <v>34736.5</v>
      </c>
      <c r="F42" s="47">
        <f t="shared" si="6"/>
        <v>27789.2</v>
      </c>
      <c r="G42" s="47">
        <f t="shared" si="7"/>
        <v>34736.5</v>
      </c>
      <c r="H42">
        <v>136936</v>
      </c>
      <c r="I42" s="29">
        <v>2010</v>
      </c>
      <c r="J42">
        <f>SUM(H42:I42)</f>
        <v>138946</v>
      </c>
    </row>
    <row r="43" spans="1:9" ht="12.75">
      <c r="A43" s="43"/>
      <c r="B43" s="39"/>
      <c r="C43" s="46"/>
      <c r="D43" s="46"/>
      <c r="E43" s="46"/>
      <c r="F43" s="46"/>
      <c r="G43" s="46"/>
      <c r="I43" s="29"/>
    </row>
    <row r="44" spans="1:9" ht="12.75">
      <c r="A44" s="38" t="s">
        <v>9</v>
      </c>
      <c r="B44" s="39">
        <v>1015</v>
      </c>
      <c r="C44" s="46">
        <v>699</v>
      </c>
      <c r="D44" s="47">
        <f>C44*30%</f>
        <v>209.7</v>
      </c>
      <c r="E44" s="47">
        <f>C44*25%</f>
        <v>174.75</v>
      </c>
      <c r="F44" s="47">
        <f>C44*20%</f>
        <v>139.8</v>
      </c>
      <c r="G44" s="46">
        <v>174</v>
      </c>
      <c r="H44">
        <v>699</v>
      </c>
      <c r="I44" s="29"/>
    </row>
    <row r="45" spans="1:9" ht="12.75">
      <c r="A45" s="43" t="s">
        <v>95</v>
      </c>
      <c r="B45" s="39"/>
      <c r="C45" s="46"/>
      <c r="D45" s="47"/>
      <c r="E45" s="47"/>
      <c r="F45" s="47"/>
      <c r="G45" s="46"/>
      <c r="I45" s="29"/>
    </row>
    <row r="46" spans="1:9" ht="12.75">
      <c r="A46" s="38" t="s">
        <v>1</v>
      </c>
      <c r="B46" s="42" t="s">
        <v>33</v>
      </c>
      <c r="C46" s="46">
        <v>980</v>
      </c>
      <c r="D46" s="41">
        <f>C46*30%</f>
        <v>294</v>
      </c>
      <c r="E46" s="41">
        <f>C46*25%</f>
        <v>245</v>
      </c>
      <c r="F46" s="41">
        <f>C46*20%</f>
        <v>196</v>
      </c>
      <c r="G46" s="38">
        <f>C46*25%</f>
        <v>245</v>
      </c>
      <c r="I46" s="29"/>
    </row>
    <row r="47" spans="1:9" ht="12.75">
      <c r="A47" s="38" t="s">
        <v>9</v>
      </c>
      <c r="B47" s="39">
        <v>1015</v>
      </c>
      <c r="C47" s="46">
        <v>280</v>
      </c>
      <c r="D47" s="41">
        <f>C47*30%</f>
        <v>84</v>
      </c>
      <c r="E47" s="41">
        <f>C47*25%</f>
        <v>70</v>
      </c>
      <c r="F47" s="41">
        <f>C47*20%</f>
        <v>56</v>
      </c>
      <c r="G47" s="38">
        <f>C47*25%</f>
        <v>70</v>
      </c>
      <c r="H47">
        <v>1260</v>
      </c>
      <c r="I47" s="29"/>
    </row>
    <row r="48" spans="1:9" ht="12.75">
      <c r="A48" s="43" t="s">
        <v>99</v>
      </c>
      <c r="B48" s="39"/>
      <c r="C48" s="46">
        <f>SUM(C46:C47)</f>
        <v>1260</v>
      </c>
      <c r="D48" s="47">
        <f>C48*30%</f>
        <v>378</v>
      </c>
      <c r="E48" s="47">
        <f>C48*25%</f>
        <v>315</v>
      </c>
      <c r="F48" s="47">
        <f>C48*20%</f>
        <v>252</v>
      </c>
      <c r="G48" s="46">
        <f>C48*25%</f>
        <v>315</v>
      </c>
      <c r="I48" s="29"/>
    </row>
    <row r="49" spans="1:9" ht="12.75">
      <c r="A49" s="43"/>
      <c r="B49" s="39"/>
      <c r="C49" s="46"/>
      <c r="D49" s="47"/>
      <c r="E49" s="47"/>
      <c r="F49" s="47"/>
      <c r="G49" s="46"/>
      <c r="I49" s="29"/>
    </row>
    <row r="50" spans="1:9" ht="12.75">
      <c r="A50" s="43" t="s">
        <v>79</v>
      </c>
      <c r="B50" s="39"/>
      <c r="C50" s="46">
        <f>C30+C42+C44+C48</f>
        <v>1337301</v>
      </c>
      <c r="D50" s="47">
        <f>C50*30%</f>
        <v>401190.3</v>
      </c>
      <c r="E50" s="47">
        <f>C50*25%</f>
        <v>334325.25</v>
      </c>
      <c r="F50" s="47">
        <f>C50*20%</f>
        <v>267460.2</v>
      </c>
      <c r="G50" s="47">
        <f>C50*25%</f>
        <v>334325.25</v>
      </c>
      <c r="I50" s="29"/>
    </row>
    <row r="51" spans="1:9" ht="12.75">
      <c r="A51" s="43"/>
      <c r="B51" s="39"/>
      <c r="C51" s="46"/>
      <c r="D51" s="47"/>
      <c r="E51" s="47"/>
      <c r="F51" s="47"/>
      <c r="G51" s="46"/>
      <c r="I51" s="29"/>
    </row>
    <row r="52" spans="1:9" ht="12.75">
      <c r="A52" s="43" t="s">
        <v>72</v>
      </c>
      <c r="B52" s="39">
        <v>6109</v>
      </c>
      <c r="C52" s="46">
        <v>74203</v>
      </c>
      <c r="D52" s="47">
        <f>C52*30%</f>
        <v>22260.899999999998</v>
      </c>
      <c r="E52" s="47">
        <f>C52*25%</f>
        <v>18550.75</v>
      </c>
      <c r="F52" s="47">
        <f>C52*20%</f>
        <v>14840.6</v>
      </c>
      <c r="G52" s="47">
        <f>C52*25%</f>
        <v>18550.75</v>
      </c>
      <c r="I52" s="29"/>
    </row>
    <row r="53" spans="1:9" ht="12.75">
      <c r="A53" s="38" t="s">
        <v>10</v>
      </c>
      <c r="B53" s="39">
        <v>1011</v>
      </c>
      <c r="C53" s="46">
        <v>33827</v>
      </c>
      <c r="D53" s="41">
        <f>C53*30%</f>
        <v>10148.1</v>
      </c>
      <c r="E53" s="41">
        <f>C53*25%</f>
        <v>8456.75</v>
      </c>
      <c r="F53" s="41">
        <f>C53*20%</f>
        <v>6765.400000000001</v>
      </c>
      <c r="G53" s="41">
        <f>C53*25%</f>
        <v>8456.75</v>
      </c>
      <c r="I53" s="29"/>
    </row>
    <row r="54" spans="1:9" ht="12.75">
      <c r="A54" s="38" t="s">
        <v>13</v>
      </c>
      <c r="B54" s="39">
        <v>1016</v>
      </c>
      <c r="C54" s="46">
        <v>8000</v>
      </c>
      <c r="D54" s="41">
        <f>C54*30%</f>
        <v>2400</v>
      </c>
      <c r="E54" s="41">
        <f>C54*25%</f>
        <v>2000</v>
      </c>
      <c r="F54" s="41">
        <f>C54*20%</f>
        <v>1600</v>
      </c>
      <c r="G54" s="41">
        <f>C54*25%</f>
        <v>2000</v>
      </c>
      <c r="I54" s="29"/>
    </row>
    <row r="55" spans="1:9" ht="12.75">
      <c r="A55" s="38" t="s">
        <v>19</v>
      </c>
      <c r="B55" s="39">
        <v>1020</v>
      </c>
      <c r="C55" s="46">
        <v>2331</v>
      </c>
      <c r="D55" s="41">
        <f>C55*30%</f>
        <v>699.3</v>
      </c>
      <c r="E55" s="41">
        <f>C55*25%</f>
        <v>582.75</v>
      </c>
      <c r="F55" s="41">
        <f>C55*20%</f>
        <v>466.20000000000005</v>
      </c>
      <c r="G55" s="41">
        <f>C55*25%</f>
        <v>582.75</v>
      </c>
      <c r="I55" s="29"/>
    </row>
    <row r="56" spans="1:9" ht="12.75">
      <c r="A56" s="38" t="s">
        <v>69</v>
      </c>
      <c r="B56" s="39">
        <v>1981</v>
      </c>
      <c r="C56" s="46">
        <v>1045</v>
      </c>
      <c r="D56" s="41">
        <f>C56*30%</f>
        <v>313.5</v>
      </c>
      <c r="E56" s="41">
        <f>C56*25%</f>
        <v>261.25</v>
      </c>
      <c r="F56" s="41">
        <f>C56*20%</f>
        <v>209</v>
      </c>
      <c r="G56" s="41">
        <f>C56*25%</f>
        <v>261.25</v>
      </c>
      <c r="I56" s="29"/>
    </row>
    <row r="57" spans="1:9" ht="12.75">
      <c r="A57" s="43" t="s">
        <v>96</v>
      </c>
      <c r="B57" s="38"/>
      <c r="C57" s="46">
        <f>SUM(C53:C56)</f>
        <v>45203</v>
      </c>
      <c r="D57" s="47">
        <f>SUM(D52:D56)</f>
        <v>35821.8</v>
      </c>
      <c r="E57" s="47">
        <f>SUM(E52:E56)</f>
        <v>29851.5</v>
      </c>
      <c r="F57" s="47">
        <f>SUM(F52:F56)</f>
        <v>23881.2</v>
      </c>
      <c r="G57" s="47">
        <f>SUM(G52:G56)</f>
        <v>29851.5</v>
      </c>
      <c r="I57" s="29"/>
    </row>
    <row r="58" spans="1:9" ht="12.75">
      <c r="A58" s="43" t="s">
        <v>97</v>
      </c>
      <c r="B58" s="39">
        <v>1011</v>
      </c>
      <c r="C58" s="46">
        <v>29000</v>
      </c>
      <c r="D58" s="47">
        <f>C58*30%</f>
        <v>8700</v>
      </c>
      <c r="E58" s="47">
        <f>C58*25%</f>
        <v>7250</v>
      </c>
      <c r="F58" s="47">
        <f>C58*20%</f>
        <v>5800</v>
      </c>
      <c r="G58" s="47">
        <f>C58*25%</f>
        <v>7250</v>
      </c>
      <c r="I58" s="29"/>
    </row>
    <row r="59" spans="1:9" ht="12.75">
      <c r="A59" s="43" t="s">
        <v>71</v>
      </c>
      <c r="B59" s="39"/>
      <c r="C59" s="46">
        <f>SUM(C57:C58)</f>
        <v>74203</v>
      </c>
      <c r="D59" s="47">
        <f>C59*30%</f>
        <v>22260.899999999998</v>
      </c>
      <c r="E59" s="47">
        <f>C59*25%</f>
        <v>18550.75</v>
      </c>
      <c r="F59" s="47">
        <f>C59*20%</f>
        <v>14840.6</v>
      </c>
      <c r="G59" s="47">
        <f>C59*25%</f>
        <v>18550.75</v>
      </c>
      <c r="I59" s="29"/>
    </row>
    <row r="60" spans="1:9" ht="12.75">
      <c r="A60" s="38"/>
      <c r="B60" s="39"/>
      <c r="C60" s="46"/>
      <c r="D60" s="41"/>
      <c r="E60" s="41"/>
      <c r="F60" s="41"/>
      <c r="G60" s="41"/>
      <c r="I60" s="29"/>
    </row>
    <row r="61" spans="1:9" ht="12.75">
      <c r="A61" s="43" t="s">
        <v>75</v>
      </c>
      <c r="B61" s="39"/>
      <c r="C61" s="46">
        <f>C9+C52</f>
        <v>1411504</v>
      </c>
      <c r="D61" s="47">
        <f>D52+D6</f>
        <v>421243.2</v>
      </c>
      <c r="E61" s="46">
        <f>E52+E6</f>
        <v>351036</v>
      </c>
      <c r="F61" s="47">
        <f>F52+F6</f>
        <v>280828.8</v>
      </c>
      <c r="G61" s="47">
        <f>G52+G6</f>
        <v>351036</v>
      </c>
      <c r="I61" s="29"/>
    </row>
    <row r="62" spans="1:7" ht="12.75">
      <c r="A62" s="43" t="s">
        <v>76</v>
      </c>
      <c r="B62" s="38"/>
      <c r="C62" s="46">
        <f>C30+C42+C44+C48+C57+C58</f>
        <v>1411504</v>
      </c>
      <c r="D62" s="47">
        <f>D61</f>
        <v>421243.2</v>
      </c>
      <c r="E62" s="47">
        <f>E61</f>
        <v>351036</v>
      </c>
      <c r="F62" s="47">
        <f>F61</f>
        <v>280828.8</v>
      </c>
      <c r="G62" s="47">
        <f>G61</f>
        <v>351036</v>
      </c>
    </row>
    <row r="63" spans="1:7" ht="12.75">
      <c r="A63" s="48"/>
      <c r="B63" s="49"/>
      <c r="C63" s="50"/>
      <c r="D63" s="51"/>
      <c r="E63" s="51"/>
      <c r="F63" s="51"/>
      <c r="G63" s="51"/>
    </row>
    <row r="64" spans="1:7" ht="12.75">
      <c r="A64" s="52" t="s">
        <v>21</v>
      </c>
      <c r="B64" s="53"/>
      <c r="C64" s="53"/>
      <c r="D64" s="53"/>
      <c r="E64" s="54" t="s">
        <v>22</v>
      </c>
      <c r="F64" s="54"/>
      <c r="G64" s="53"/>
    </row>
    <row r="65" spans="1:7" ht="12.75">
      <c r="A65" s="52" t="s">
        <v>23</v>
      </c>
      <c r="B65" s="53" t="s">
        <v>24</v>
      </c>
      <c r="C65" s="53"/>
      <c r="D65" s="53"/>
      <c r="E65" s="53"/>
      <c r="F65" s="53" t="s">
        <v>98</v>
      </c>
      <c r="G65" s="53"/>
    </row>
    <row r="66" spans="1:7" ht="12.75">
      <c r="A66" s="52"/>
      <c r="B66" s="53"/>
      <c r="C66" s="53"/>
      <c r="D66" s="53"/>
      <c r="E66" s="53"/>
      <c r="F66" s="53"/>
      <c r="G66" s="53"/>
    </row>
    <row r="67" spans="1:7" ht="12.75">
      <c r="A67" s="36"/>
      <c r="B67" s="36"/>
      <c r="C67" s="36"/>
      <c r="D67" s="36"/>
      <c r="E67" s="36"/>
      <c r="F67" s="36"/>
      <c r="G67" s="36"/>
    </row>
  </sheetData>
  <sheetProtection/>
  <mergeCells count="2">
    <mergeCell ref="A2:G2"/>
    <mergeCell ref="A3:G3"/>
  </mergeCells>
  <printOptions/>
  <pageMargins left="1.3779527559055118" right="0.1968503937007874" top="0" bottom="0" header="0.4724409448818898" footer="0.5118110236220472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8"/>
  <sheetViews>
    <sheetView tabSelected="1" zoomScalePageLayoutView="0" workbookViewId="0" topLeftCell="A1">
      <selection activeCell="J40" sqref="J40"/>
    </sheetView>
  </sheetViews>
  <sheetFormatPr defaultColWidth="9.140625" defaultRowHeight="12.75"/>
  <cols>
    <col min="1" max="1" width="43.140625" style="0" customWidth="1"/>
    <col min="2" max="2" width="7.7109375" style="0" customWidth="1"/>
    <col min="4" max="6" width="7.8515625" style="0" customWidth="1"/>
    <col min="7" max="7" width="8.00390625" style="0" customWidth="1"/>
  </cols>
  <sheetData>
    <row r="3" spans="1:8" ht="15">
      <c r="A3" s="57" t="s">
        <v>31</v>
      </c>
      <c r="B3" s="57"/>
      <c r="C3" s="57"/>
      <c r="D3" s="57"/>
      <c r="E3" s="57"/>
      <c r="F3" s="57"/>
      <c r="G3" s="57"/>
      <c r="H3" s="57"/>
    </row>
    <row r="4" spans="1:8" ht="12.75">
      <c r="A4" s="58" t="s">
        <v>100</v>
      </c>
      <c r="B4" s="58"/>
      <c r="C4" s="58"/>
      <c r="D4" s="58"/>
      <c r="E4" s="58"/>
      <c r="F4" s="58"/>
      <c r="G4" s="58"/>
      <c r="H4" s="58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" t="s">
        <v>0</v>
      </c>
      <c r="B6" s="5" t="s">
        <v>32</v>
      </c>
      <c r="C6" s="5">
        <v>2022</v>
      </c>
      <c r="D6" s="5" t="s">
        <v>15</v>
      </c>
      <c r="E6" s="5" t="s">
        <v>16</v>
      </c>
      <c r="F6" s="5" t="s">
        <v>17</v>
      </c>
      <c r="G6" s="5" t="s">
        <v>18</v>
      </c>
      <c r="H6" s="12"/>
    </row>
    <row r="7" spans="1:8" ht="12.75">
      <c r="A7" s="4" t="s">
        <v>64</v>
      </c>
      <c r="B7" s="5"/>
      <c r="C7" s="5"/>
      <c r="D7" s="5"/>
      <c r="E7" s="5"/>
      <c r="F7" s="5"/>
      <c r="G7" s="5"/>
      <c r="H7" s="12"/>
    </row>
    <row r="8" spans="1:8" ht="12.75">
      <c r="A8" s="14" t="s">
        <v>63</v>
      </c>
      <c r="B8" s="5">
        <v>2406</v>
      </c>
      <c r="C8" s="6">
        <v>1020</v>
      </c>
      <c r="D8" s="28">
        <f>C8*30%</f>
        <v>306</v>
      </c>
      <c r="E8" s="28">
        <f>C8*25%</f>
        <v>255</v>
      </c>
      <c r="F8" s="28">
        <f>C8*20%</f>
        <v>204</v>
      </c>
      <c r="G8" s="28">
        <f>C8*25%</f>
        <v>255</v>
      </c>
      <c r="H8" s="12"/>
    </row>
    <row r="9" spans="1:8" ht="12.75">
      <c r="A9" s="35" t="s">
        <v>86</v>
      </c>
      <c r="B9" s="5">
        <v>3702</v>
      </c>
      <c r="C9" s="6">
        <v>-31</v>
      </c>
      <c r="D9" s="28">
        <f>C9*30%</f>
        <v>-9.299999999999999</v>
      </c>
      <c r="E9" s="28">
        <f>C9*25%</f>
        <v>-7.75</v>
      </c>
      <c r="F9" s="28">
        <f>C9*20%</f>
        <v>-6.2</v>
      </c>
      <c r="G9" s="28">
        <f>C9*25%</f>
        <v>-7.75</v>
      </c>
      <c r="H9" s="12"/>
    </row>
    <row r="10" spans="1:8" ht="12.75">
      <c r="A10" s="35"/>
      <c r="B10" s="5"/>
      <c r="C10" s="6">
        <f>SUM(C8:C9)</f>
        <v>989</v>
      </c>
      <c r="D10" s="28">
        <f>SUM(D8:D9)</f>
        <v>296.7</v>
      </c>
      <c r="E10" s="28">
        <f>SUM(E8:E9)</f>
        <v>247.25</v>
      </c>
      <c r="F10" s="28">
        <f>SUM(F8:F9)</f>
        <v>197.8</v>
      </c>
      <c r="G10" s="28">
        <f>SUM(G8:G9)</f>
        <v>247.25</v>
      </c>
      <c r="H10" s="12"/>
    </row>
    <row r="11" spans="1:8" ht="12.75">
      <c r="A11" s="6"/>
      <c r="B11" s="5"/>
      <c r="C11" s="6"/>
      <c r="D11" s="28"/>
      <c r="E11" s="28"/>
      <c r="F11" s="28"/>
      <c r="G11" s="28"/>
      <c r="H11" s="12"/>
    </row>
    <row r="12" spans="1:8" ht="12.75">
      <c r="A12" s="6" t="s">
        <v>73</v>
      </c>
      <c r="B12" s="5">
        <v>6109</v>
      </c>
      <c r="C12" s="6">
        <v>305496</v>
      </c>
      <c r="D12" s="28">
        <f>C12*30%</f>
        <v>91648.8</v>
      </c>
      <c r="E12" s="28">
        <f>C12*25%</f>
        <v>76374</v>
      </c>
      <c r="F12" s="28">
        <f>C12*20%</f>
        <v>61099.200000000004</v>
      </c>
      <c r="G12" s="28">
        <f>C12*25%</f>
        <v>76374</v>
      </c>
      <c r="H12" s="12"/>
    </row>
    <row r="13" spans="1:8" ht="12.75">
      <c r="A13" s="6" t="s">
        <v>65</v>
      </c>
      <c r="B13" s="5"/>
      <c r="C13" s="5"/>
      <c r="D13" s="26"/>
      <c r="E13" s="26"/>
      <c r="F13" s="26"/>
      <c r="G13" s="26"/>
      <c r="H13" s="12"/>
    </row>
    <row r="14" spans="1:7" ht="12.75">
      <c r="A14" s="1" t="s">
        <v>1</v>
      </c>
      <c r="B14" s="11" t="s">
        <v>33</v>
      </c>
      <c r="C14" s="4">
        <v>217401</v>
      </c>
      <c r="D14" s="28">
        <f>C14*30%</f>
        <v>65220.299999999996</v>
      </c>
      <c r="E14" s="28">
        <f>C14*25%</f>
        <v>54350.25</v>
      </c>
      <c r="F14" s="28">
        <f>C14*20%</f>
        <v>43480.200000000004</v>
      </c>
      <c r="G14" s="28">
        <f>C14*25%</f>
        <v>54350.25</v>
      </c>
    </row>
    <row r="15" spans="1:7" ht="12.75">
      <c r="A15" s="1" t="s">
        <v>2</v>
      </c>
      <c r="B15" s="11" t="s">
        <v>34</v>
      </c>
      <c r="C15" s="4">
        <v>3500</v>
      </c>
      <c r="D15" s="28">
        <f aca="true" t="shared" si="0" ref="D15:D33">C15*30%</f>
        <v>1050</v>
      </c>
      <c r="E15" s="28">
        <f aca="true" t="shared" si="1" ref="E15:E31">C15*25%</f>
        <v>875</v>
      </c>
      <c r="F15" s="28">
        <f aca="true" t="shared" si="2" ref="F15:F31">C15*20%</f>
        <v>700</v>
      </c>
      <c r="G15" s="28">
        <f aca="true" t="shared" si="3" ref="G15:G31">C15*25%</f>
        <v>875</v>
      </c>
    </row>
    <row r="16" spans="1:7" ht="12.75">
      <c r="A16" s="1" t="s">
        <v>39</v>
      </c>
      <c r="B16" s="11" t="s">
        <v>40</v>
      </c>
      <c r="C16" s="4">
        <v>1000</v>
      </c>
      <c r="D16" s="28">
        <f t="shared" si="0"/>
        <v>300</v>
      </c>
      <c r="E16" s="28">
        <f t="shared" si="1"/>
        <v>250</v>
      </c>
      <c r="F16" s="28">
        <f t="shared" si="2"/>
        <v>200</v>
      </c>
      <c r="G16" s="28">
        <f t="shared" si="3"/>
        <v>250</v>
      </c>
    </row>
    <row r="17" spans="1:7" ht="12.75">
      <c r="A17" s="1" t="s">
        <v>66</v>
      </c>
      <c r="B17" s="11" t="s">
        <v>58</v>
      </c>
      <c r="C17" s="4">
        <v>1500</v>
      </c>
      <c r="D17" s="28">
        <f t="shared" si="0"/>
        <v>450</v>
      </c>
      <c r="E17" s="28">
        <f t="shared" si="1"/>
        <v>375</v>
      </c>
      <c r="F17" s="28">
        <f t="shared" si="2"/>
        <v>300</v>
      </c>
      <c r="G17" s="28">
        <f t="shared" si="3"/>
        <v>375</v>
      </c>
    </row>
    <row r="18" spans="1:7" ht="12.75">
      <c r="A18" s="1" t="s">
        <v>3</v>
      </c>
      <c r="B18" s="11" t="s">
        <v>35</v>
      </c>
      <c r="C18" s="4">
        <v>27300</v>
      </c>
      <c r="D18" s="28">
        <f t="shared" si="0"/>
        <v>8190</v>
      </c>
      <c r="E18" s="28">
        <f t="shared" si="1"/>
        <v>6825</v>
      </c>
      <c r="F18" s="28">
        <f t="shared" si="2"/>
        <v>5460</v>
      </c>
      <c r="G18" s="28">
        <f t="shared" si="3"/>
        <v>6825</v>
      </c>
    </row>
    <row r="19" spans="1:7" ht="12.75">
      <c r="A19" s="1" t="s">
        <v>4</v>
      </c>
      <c r="B19" s="11" t="s">
        <v>36</v>
      </c>
      <c r="C19" s="4">
        <v>8500</v>
      </c>
      <c r="D19" s="28">
        <f t="shared" si="0"/>
        <v>2550</v>
      </c>
      <c r="E19" s="28">
        <f t="shared" si="1"/>
        <v>2125</v>
      </c>
      <c r="F19" s="28">
        <f t="shared" si="2"/>
        <v>1700</v>
      </c>
      <c r="G19" s="28">
        <f t="shared" si="3"/>
        <v>2125</v>
      </c>
    </row>
    <row r="20" spans="1:7" ht="12.75">
      <c r="A20" s="1" t="s">
        <v>5</v>
      </c>
      <c r="B20" s="11" t="s">
        <v>37</v>
      </c>
      <c r="C20" s="4">
        <v>10800</v>
      </c>
      <c r="D20" s="28">
        <f t="shared" si="0"/>
        <v>3240</v>
      </c>
      <c r="E20" s="28">
        <f t="shared" si="1"/>
        <v>2700</v>
      </c>
      <c r="F20" s="28">
        <f t="shared" si="2"/>
        <v>2160</v>
      </c>
      <c r="G20" s="28">
        <f t="shared" si="3"/>
        <v>2700</v>
      </c>
    </row>
    <row r="21" spans="1:7" ht="12.75">
      <c r="A21" s="1" t="s">
        <v>6</v>
      </c>
      <c r="B21" s="11" t="s">
        <v>38</v>
      </c>
      <c r="C21" s="4">
        <v>5500</v>
      </c>
      <c r="D21" s="28">
        <f t="shared" si="0"/>
        <v>1650</v>
      </c>
      <c r="E21" s="28">
        <f t="shared" si="1"/>
        <v>1375</v>
      </c>
      <c r="F21" s="28">
        <f t="shared" si="2"/>
        <v>1100</v>
      </c>
      <c r="G21" s="28">
        <f t="shared" si="3"/>
        <v>1375</v>
      </c>
    </row>
    <row r="22" spans="1:9" ht="12.75">
      <c r="A22" s="1" t="s">
        <v>10</v>
      </c>
      <c r="B22" s="5">
        <v>1011</v>
      </c>
      <c r="C22" s="4">
        <v>5899</v>
      </c>
      <c r="D22" s="28">
        <f t="shared" si="0"/>
        <v>1769.7</v>
      </c>
      <c r="E22" s="28">
        <f t="shared" si="1"/>
        <v>1474.75</v>
      </c>
      <c r="F22" s="28">
        <f t="shared" si="2"/>
        <v>1179.8</v>
      </c>
      <c r="G22" s="28">
        <f t="shared" si="3"/>
        <v>1474.75</v>
      </c>
      <c r="I22">
        <v>1729</v>
      </c>
    </row>
    <row r="23" spans="1:7" ht="12.75">
      <c r="A23" s="1" t="s">
        <v>7</v>
      </c>
      <c r="B23" s="5">
        <v>1013</v>
      </c>
      <c r="C23" s="4"/>
      <c r="D23" s="28">
        <f t="shared" si="0"/>
        <v>0</v>
      </c>
      <c r="E23" s="28">
        <f t="shared" si="1"/>
        <v>0</v>
      </c>
      <c r="F23" s="28">
        <f t="shared" si="2"/>
        <v>0</v>
      </c>
      <c r="G23" s="28">
        <f t="shared" si="3"/>
        <v>0</v>
      </c>
    </row>
    <row r="24" spans="1:7" ht="12.75">
      <c r="A24" s="1" t="s">
        <v>8</v>
      </c>
      <c r="B24" s="5">
        <v>1014</v>
      </c>
      <c r="C24" s="4"/>
      <c r="D24" s="28">
        <f t="shared" si="0"/>
        <v>0</v>
      </c>
      <c r="E24" s="28">
        <f t="shared" si="1"/>
        <v>0</v>
      </c>
      <c r="F24" s="28">
        <f t="shared" si="2"/>
        <v>0</v>
      </c>
      <c r="G24" s="28">
        <f t="shared" si="3"/>
        <v>0</v>
      </c>
    </row>
    <row r="25" spans="1:7" ht="14.25" customHeight="1">
      <c r="A25" s="1" t="s">
        <v>9</v>
      </c>
      <c r="B25" s="5">
        <v>1015</v>
      </c>
      <c r="C25" s="4">
        <v>5200</v>
      </c>
      <c r="D25" s="28">
        <f t="shared" si="0"/>
        <v>1560</v>
      </c>
      <c r="E25" s="28">
        <f t="shared" si="1"/>
        <v>1300</v>
      </c>
      <c r="F25" s="28">
        <f t="shared" si="2"/>
        <v>1040</v>
      </c>
      <c r="G25" s="28">
        <f t="shared" si="3"/>
        <v>1300</v>
      </c>
    </row>
    <row r="26" spans="1:7" ht="12.75">
      <c r="A26" s="1" t="s">
        <v>13</v>
      </c>
      <c r="B26" s="5">
        <v>1016</v>
      </c>
      <c r="C26" s="4">
        <v>7500</v>
      </c>
      <c r="D26" s="28">
        <f t="shared" si="0"/>
        <v>2250</v>
      </c>
      <c r="E26" s="28">
        <f t="shared" si="1"/>
        <v>1875</v>
      </c>
      <c r="F26" s="28">
        <f t="shared" si="2"/>
        <v>1500</v>
      </c>
      <c r="G26" s="28">
        <f t="shared" si="3"/>
        <v>1875</v>
      </c>
    </row>
    <row r="27" spans="1:7" ht="12.75">
      <c r="A27" s="1" t="s">
        <v>19</v>
      </c>
      <c r="B27" s="5">
        <v>1020</v>
      </c>
      <c r="C27" s="4">
        <v>4500</v>
      </c>
      <c r="D27" s="28">
        <f t="shared" si="0"/>
        <v>1350</v>
      </c>
      <c r="E27" s="28">
        <f t="shared" si="1"/>
        <v>1125</v>
      </c>
      <c r="F27" s="28">
        <f t="shared" si="2"/>
        <v>900</v>
      </c>
      <c r="G27" s="28">
        <f t="shared" si="3"/>
        <v>1125</v>
      </c>
    </row>
    <row r="28" spans="1:7" ht="12.75">
      <c r="A28" s="1" t="s">
        <v>11</v>
      </c>
      <c r="B28" s="5">
        <v>1030</v>
      </c>
      <c r="C28" s="4">
        <v>500</v>
      </c>
      <c r="D28" s="28">
        <f t="shared" si="0"/>
        <v>150</v>
      </c>
      <c r="E28" s="28">
        <f t="shared" si="1"/>
        <v>125</v>
      </c>
      <c r="F28" s="28">
        <f t="shared" si="2"/>
        <v>100</v>
      </c>
      <c r="G28" s="28">
        <f t="shared" si="3"/>
        <v>125</v>
      </c>
    </row>
    <row r="29" spans="1:7" ht="12.75">
      <c r="A29" s="1" t="s">
        <v>81</v>
      </c>
      <c r="B29" s="5">
        <v>1051</v>
      </c>
      <c r="C29" s="4">
        <v>500</v>
      </c>
      <c r="D29" s="28">
        <f t="shared" si="0"/>
        <v>150</v>
      </c>
      <c r="E29" s="28">
        <f t="shared" si="1"/>
        <v>125</v>
      </c>
      <c r="F29" s="28">
        <f t="shared" si="2"/>
        <v>100</v>
      </c>
      <c r="G29" s="28">
        <f t="shared" si="3"/>
        <v>125</v>
      </c>
    </row>
    <row r="30" spans="1:7" ht="12.75">
      <c r="A30" s="1" t="s">
        <v>26</v>
      </c>
      <c r="B30" s="5">
        <v>1062</v>
      </c>
      <c r="C30" s="4">
        <v>600</v>
      </c>
      <c r="D30" s="28">
        <f t="shared" si="0"/>
        <v>180</v>
      </c>
      <c r="E30" s="28">
        <f t="shared" si="1"/>
        <v>150</v>
      </c>
      <c r="F30" s="28">
        <f t="shared" si="2"/>
        <v>120</v>
      </c>
      <c r="G30" s="28">
        <f t="shared" si="3"/>
        <v>150</v>
      </c>
    </row>
    <row r="31" spans="1:7" ht="12.75">
      <c r="A31" s="1" t="s">
        <v>80</v>
      </c>
      <c r="B31" s="5">
        <v>1981</v>
      </c>
      <c r="C31" s="4">
        <v>1560</v>
      </c>
      <c r="D31" s="28">
        <f t="shared" si="0"/>
        <v>468</v>
      </c>
      <c r="E31" s="28">
        <f t="shared" si="1"/>
        <v>390</v>
      </c>
      <c r="F31" s="28">
        <f t="shared" si="2"/>
        <v>312</v>
      </c>
      <c r="G31" s="28">
        <f t="shared" si="3"/>
        <v>390</v>
      </c>
    </row>
    <row r="32" spans="1:7" ht="12.75">
      <c r="A32" s="6"/>
      <c r="B32" s="1"/>
      <c r="C32" s="4">
        <f>SUM(C14:C31)</f>
        <v>301760</v>
      </c>
      <c r="D32" s="28">
        <f t="shared" si="0"/>
        <v>90528</v>
      </c>
      <c r="E32" s="28">
        <f>C32*25%</f>
        <v>75440</v>
      </c>
      <c r="F32" s="28">
        <f>C32*20%</f>
        <v>60352</v>
      </c>
      <c r="G32" s="28">
        <f>C32*25%</f>
        <v>75440</v>
      </c>
    </row>
    <row r="33" spans="1:7" ht="12.75">
      <c r="A33" s="6" t="s">
        <v>74</v>
      </c>
      <c r="B33" s="1"/>
      <c r="C33" s="4"/>
      <c r="D33" s="28">
        <f t="shared" si="0"/>
        <v>0</v>
      </c>
      <c r="E33" s="28">
        <f>C33*25%</f>
        <v>0</v>
      </c>
      <c r="F33" s="28">
        <f>C33*20%</f>
        <v>0</v>
      </c>
      <c r="G33" s="28">
        <f>C33*25%</f>
        <v>0</v>
      </c>
    </row>
    <row r="34" spans="1:7" ht="26.25">
      <c r="A34" s="27" t="s">
        <v>67</v>
      </c>
      <c r="B34" s="1"/>
      <c r="C34" s="4"/>
      <c r="D34" s="4"/>
      <c r="E34" s="4"/>
      <c r="F34" s="4"/>
      <c r="G34" s="4"/>
    </row>
    <row r="35" spans="1:7" ht="12.75">
      <c r="A35" s="1" t="s">
        <v>13</v>
      </c>
      <c r="B35" s="5">
        <v>1016</v>
      </c>
      <c r="C35" s="4">
        <v>0</v>
      </c>
      <c r="D35" s="28">
        <f>C35*30%</f>
        <v>0</v>
      </c>
      <c r="E35" s="28">
        <f>C35*25%</f>
        <v>0</v>
      </c>
      <c r="F35" s="28">
        <f>C35*20%</f>
        <v>0</v>
      </c>
      <c r="G35" s="28">
        <f>C35*25%</f>
        <v>0</v>
      </c>
    </row>
    <row r="36" spans="1:7" ht="12.75">
      <c r="A36" s="1" t="s">
        <v>19</v>
      </c>
      <c r="B36" s="5">
        <v>1020</v>
      </c>
      <c r="C36" s="4">
        <v>1525</v>
      </c>
      <c r="D36" s="28">
        <f>C36*30%</f>
        <v>457.5</v>
      </c>
      <c r="E36" s="28">
        <f>C36*25%</f>
        <v>381.25</v>
      </c>
      <c r="F36" s="28">
        <f>C36*20%</f>
        <v>305</v>
      </c>
      <c r="G36" s="28">
        <f>C36*25%</f>
        <v>381.25</v>
      </c>
    </row>
    <row r="37" spans="1:7" ht="12.75">
      <c r="A37" s="6" t="s">
        <v>68</v>
      </c>
      <c r="B37" s="1"/>
      <c r="C37" s="4">
        <f>SUM(C35:C36)</f>
        <v>1525</v>
      </c>
      <c r="D37" s="7">
        <f>SUM(D36:D36)</f>
        <v>457.5</v>
      </c>
      <c r="E37" s="7">
        <f>SUM(E36:E36)</f>
        <v>381.25</v>
      </c>
      <c r="F37" s="7">
        <f>SUM(F36:F36)</f>
        <v>305</v>
      </c>
      <c r="G37" s="7">
        <f>SUM(G36:G36)</f>
        <v>381.25</v>
      </c>
    </row>
    <row r="38" spans="1:7" ht="12.75">
      <c r="A38" s="6"/>
      <c r="B38" s="1"/>
      <c r="C38" s="4"/>
      <c r="D38" s="7"/>
      <c r="E38" s="7"/>
      <c r="F38" s="7"/>
      <c r="G38" s="7"/>
    </row>
    <row r="39" spans="1:7" ht="12.75">
      <c r="A39" s="43" t="s">
        <v>99</v>
      </c>
      <c r="B39" s="11" t="s">
        <v>33</v>
      </c>
      <c r="C39" s="4">
        <v>2719</v>
      </c>
      <c r="D39" s="28">
        <f>C39*30%</f>
        <v>815.6999999999999</v>
      </c>
      <c r="E39" s="28">
        <f>C39*25%</f>
        <v>679.75</v>
      </c>
      <c r="F39" s="28">
        <f>C39*20%</f>
        <v>543.8000000000001</v>
      </c>
      <c r="G39" s="28">
        <f>C39*25%</f>
        <v>679.75</v>
      </c>
    </row>
    <row r="40" spans="1:7" ht="12.75">
      <c r="A40" s="6"/>
      <c r="B40" s="1"/>
      <c r="C40" s="4"/>
      <c r="D40" s="7"/>
      <c r="E40" s="7"/>
      <c r="F40" s="7"/>
      <c r="G40" s="7"/>
    </row>
    <row r="41" spans="1:7" ht="12.75">
      <c r="A41" s="6" t="s">
        <v>82</v>
      </c>
      <c r="B41" s="1"/>
      <c r="C41" s="4"/>
      <c r="D41" s="7"/>
      <c r="E41" s="7"/>
      <c r="F41" s="7"/>
      <c r="G41" s="7"/>
    </row>
    <row r="42" spans="1:7" ht="12.75">
      <c r="A42" s="1" t="s">
        <v>9</v>
      </c>
      <c r="B42" s="5"/>
      <c r="C42" s="4"/>
      <c r="D42" s="28"/>
      <c r="E42" s="28"/>
      <c r="F42" s="28"/>
      <c r="G42" s="28"/>
    </row>
    <row r="43" spans="1:7" ht="12.75">
      <c r="A43" s="1" t="s">
        <v>19</v>
      </c>
      <c r="B43" s="5">
        <v>1015</v>
      </c>
      <c r="C43" s="4">
        <v>210</v>
      </c>
      <c r="D43" s="28">
        <f>C43*30%</f>
        <v>63</v>
      </c>
      <c r="E43" s="28">
        <f>C43*25%</f>
        <v>52.5</v>
      </c>
      <c r="F43" s="28">
        <f>C43*20%</f>
        <v>42</v>
      </c>
      <c r="G43" s="28">
        <f>C43*25%</f>
        <v>52.5</v>
      </c>
    </row>
    <row r="44" spans="1:7" ht="12.75">
      <c r="A44" s="1"/>
      <c r="B44" s="5">
        <v>1020</v>
      </c>
      <c r="C44" s="4">
        <v>271</v>
      </c>
      <c r="D44" s="28">
        <f>C44*30%</f>
        <v>81.3</v>
      </c>
      <c r="E44" s="28">
        <f>C44*25%</f>
        <v>67.75</v>
      </c>
      <c r="F44" s="28">
        <f>C44*20%</f>
        <v>54.2</v>
      </c>
      <c r="G44" s="28">
        <f>C44*25%</f>
        <v>67.75</v>
      </c>
    </row>
    <row r="45" spans="1:8" ht="12.75">
      <c r="A45" s="6" t="s">
        <v>70</v>
      </c>
      <c r="B45" s="5"/>
      <c r="C45" s="4">
        <f>SUM(C43:C44)</f>
        <v>481</v>
      </c>
      <c r="D45" s="7">
        <f>SUM(D43:D44)</f>
        <v>144.3</v>
      </c>
      <c r="E45" s="7">
        <f>SUM(E43:E44)</f>
        <v>120.25</v>
      </c>
      <c r="F45" s="7">
        <f>SUM(F43:F44)</f>
        <v>96.2</v>
      </c>
      <c r="G45" s="7">
        <f>SUM(G43:G44)</f>
        <v>120.25</v>
      </c>
      <c r="H45" s="34"/>
    </row>
    <row r="46" spans="1:8" ht="12.75">
      <c r="A46" s="6"/>
      <c r="B46" s="5"/>
      <c r="C46" s="4"/>
      <c r="D46" s="7"/>
      <c r="E46" s="7"/>
      <c r="F46" s="7"/>
      <c r="G46" s="7"/>
      <c r="H46" s="34"/>
    </row>
    <row r="47" spans="1:7" ht="12.75">
      <c r="A47" s="4" t="s">
        <v>101</v>
      </c>
      <c r="B47" s="5">
        <v>6109</v>
      </c>
      <c r="C47" s="4">
        <v>3000</v>
      </c>
      <c r="D47" s="28">
        <f>C47*30%</f>
        <v>900</v>
      </c>
      <c r="E47" s="28">
        <f>C47*25%</f>
        <v>750</v>
      </c>
      <c r="F47" s="28">
        <f>C47*20%</f>
        <v>600</v>
      </c>
      <c r="G47" s="28">
        <f>C47*25%</f>
        <v>750</v>
      </c>
    </row>
    <row r="48" spans="1:7" ht="12.75">
      <c r="A48" s="4"/>
      <c r="B48" s="1"/>
      <c r="C48" s="4"/>
      <c r="D48" s="4"/>
      <c r="E48" s="4"/>
      <c r="F48" s="4"/>
      <c r="G48" s="4"/>
    </row>
    <row r="49" spans="1:7" ht="12.75">
      <c r="A49" s="1" t="s">
        <v>1</v>
      </c>
      <c r="B49" s="11" t="s">
        <v>33</v>
      </c>
      <c r="C49" s="4">
        <v>2360</v>
      </c>
      <c r="D49" s="28">
        <f>C49*30%</f>
        <v>708</v>
      </c>
      <c r="E49" s="28">
        <f>C49*25%</f>
        <v>590</v>
      </c>
      <c r="F49" s="28">
        <f>C49*20%</f>
        <v>472</v>
      </c>
      <c r="G49" s="28">
        <f>C49*25%</f>
        <v>590</v>
      </c>
    </row>
    <row r="50" spans="1:7" ht="12.75">
      <c r="A50" s="1" t="s">
        <v>3</v>
      </c>
      <c r="B50" s="11" t="s">
        <v>35</v>
      </c>
      <c r="C50" s="4">
        <v>350</v>
      </c>
      <c r="D50" s="28">
        <f>C50*30%</f>
        <v>105</v>
      </c>
      <c r="E50" s="28">
        <f>C50*25%</f>
        <v>87.5</v>
      </c>
      <c r="F50" s="28">
        <f>C50*20%</f>
        <v>70</v>
      </c>
      <c r="G50" s="28">
        <f>C50*25%</f>
        <v>87.5</v>
      </c>
    </row>
    <row r="51" spans="1:7" ht="12.75">
      <c r="A51" s="1" t="s">
        <v>4</v>
      </c>
      <c r="B51" s="11" t="s">
        <v>36</v>
      </c>
      <c r="C51" s="4">
        <v>110</v>
      </c>
      <c r="D51" s="28">
        <f>C51*30%</f>
        <v>33</v>
      </c>
      <c r="E51" s="28">
        <f>C51*25%</f>
        <v>27.5</v>
      </c>
      <c r="F51" s="28">
        <f>C51*20%</f>
        <v>22</v>
      </c>
      <c r="G51" s="28">
        <f>C51*25%</f>
        <v>27.5</v>
      </c>
    </row>
    <row r="52" spans="1:7" ht="12.75">
      <c r="A52" s="1" t="s">
        <v>5</v>
      </c>
      <c r="B52" s="11" t="s">
        <v>37</v>
      </c>
      <c r="C52" s="4">
        <v>120</v>
      </c>
      <c r="D52" s="28">
        <f>C52*30%</f>
        <v>36</v>
      </c>
      <c r="E52" s="28">
        <f>C52*25%</f>
        <v>30</v>
      </c>
      <c r="F52" s="28">
        <f>C52*20%</f>
        <v>24</v>
      </c>
      <c r="G52" s="28">
        <f>C52*25%</f>
        <v>30</v>
      </c>
    </row>
    <row r="53" spans="1:7" ht="12.75">
      <c r="A53" s="1" t="s">
        <v>6</v>
      </c>
      <c r="B53" s="11" t="s">
        <v>38</v>
      </c>
      <c r="C53" s="4">
        <v>60</v>
      </c>
      <c r="D53" s="28">
        <f>C53*30%</f>
        <v>18</v>
      </c>
      <c r="E53" s="28">
        <f>C53*25%</f>
        <v>15</v>
      </c>
      <c r="F53" s="28">
        <f>C53*20%</f>
        <v>12</v>
      </c>
      <c r="G53" s="28">
        <f>C53*25%</f>
        <v>15</v>
      </c>
    </row>
    <row r="54" spans="1:9" ht="12.75">
      <c r="A54" s="6" t="s">
        <v>102</v>
      </c>
      <c r="B54" s="11"/>
      <c r="C54" s="4">
        <f>SUM(C49:C53)</f>
        <v>3000</v>
      </c>
      <c r="D54" s="7">
        <f>SUM(D49:D53)</f>
        <v>900</v>
      </c>
      <c r="E54" s="7">
        <f>SUM(E49:E53)</f>
        <v>750</v>
      </c>
      <c r="F54" s="7">
        <f>SUM(F49:F53)</f>
        <v>600</v>
      </c>
      <c r="G54" s="7">
        <f>SUM(G49:G53)</f>
        <v>750</v>
      </c>
      <c r="I54" s="9"/>
    </row>
    <row r="55" spans="1:9" ht="12.75">
      <c r="A55" s="6"/>
      <c r="B55" s="5"/>
      <c r="C55" s="4"/>
      <c r="D55" s="28"/>
      <c r="E55" s="28"/>
      <c r="F55" s="28"/>
      <c r="G55" s="28"/>
      <c r="I55" s="9"/>
    </row>
    <row r="56" spans="1:7" ht="12.75">
      <c r="A56" s="6" t="s">
        <v>103</v>
      </c>
      <c r="B56" s="5"/>
      <c r="C56" s="7">
        <f>C12+C10</f>
        <v>306485</v>
      </c>
      <c r="D56" s="7">
        <f>D12</f>
        <v>91648.8</v>
      </c>
      <c r="E56" s="7">
        <f>E12</f>
        <v>76374</v>
      </c>
      <c r="F56" s="7">
        <f>F12</f>
        <v>61099.200000000004</v>
      </c>
      <c r="G56" s="7">
        <f>G12</f>
        <v>76374</v>
      </c>
    </row>
    <row r="57" spans="1:7" ht="12.75">
      <c r="A57" s="6" t="s">
        <v>75</v>
      </c>
      <c r="B57" s="5"/>
      <c r="C57" s="4">
        <f>C10+C12+C47</f>
        <v>309485</v>
      </c>
      <c r="D57" s="28">
        <f>C57*30%</f>
        <v>92845.5</v>
      </c>
      <c r="E57" s="28">
        <f>C57*25%</f>
        <v>77371.25</v>
      </c>
      <c r="F57" s="28">
        <f>C57*20%</f>
        <v>61897</v>
      </c>
      <c r="G57" s="28">
        <f>C57*25%</f>
        <v>77371.25</v>
      </c>
    </row>
    <row r="58" spans="1:7" ht="12.75">
      <c r="A58" s="6" t="s">
        <v>104</v>
      </c>
      <c r="B58" s="5"/>
      <c r="C58" s="4">
        <f>C32+C37+C39+C45+C54</f>
        <v>309485</v>
      </c>
      <c r="D58" s="28">
        <f>C58*30%</f>
        <v>92845.5</v>
      </c>
      <c r="E58" s="28">
        <f>C58*25%</f>
        <v>77371.25</v>
      </c>
      <c r="F58" s="28">
        <f>C58*20%</f>
        <v>61897</v>
      </c>
      <c r="G58" s="28">
        <f>C58*25%</f>
        <v>77371.25</v>
      </c>
    </row>
    <row r="59" spans="1:8" ht="12.75">
      <c r="A59" s="6"/>
      <c r="B59" s="1"/>
      <c r="C59" s="4"/>
      <c r="D59" s="28"/>
      <c r="E59" s="28"/>
      <c r="F59" s="28"/>
      <c r="G59" s="28"/>
      <c r="H59" s="9"/>
    </row>
    <row r="60" spans="1:8" ht="12.75">
      <c r="A60" s="30"/>
      <c r="B60" s="1"/>
      <c r="C60" s="4"/>
      <c r="D60" s="28"/>
      <c r="E60" s="28"/>
      <c r="F60" s="28"/>
      <c r="G60" s="28"/>
      <c r="H60" s="9"/>
    </row>
    <row r="61" spans="1:8" ht="12.75">
      <c r="A61" s="30"/>
      <c r="B61" s="31"/>
      <c r="C61" s="32"/>
      <c r="D61" s="33"/>
      <c r="E61" s="33"/>
      <c r="F61" s="33"/>
      <c r="G61" s="33"/>
      <c r="H61" s="9"/>
    </row>
    <row r="62" spans="1:7" ht="12.75">
      <c r="A62" s="30"/>
      <c r="B62" s="31"/>
      <c r="C62" s="32"/>
      <c r="D62" s="33"/>
      <c r="E62" s="33"/>
      <c r="F62" s="33"/>
      <c r="G62" s="33"/>
    </row>
    <row r="63" spans="1:7" ht="12.75">
      <c r="A63" s="30"/>
      <c r="B63" s="31"/>
      <c r="C63" s="32"/>
      <c r="D63" s="33"/>
      <c r="E63" s="33"/>
      <c r="F63" s="33"/>
      <c r="G63" s="33"/>
    </row>
    <row r="64" spans="1:7" ht="12.75">
      <c r="A64" s="30"/>
      <c r="B64" s="31"/>
      <c r="C64" s="32"/>
      <c r="D64" s="33"/>
      <c r="E64" s="33"/>
      <c r="F64" s="33"/>
      <c r="G64" s="33"/>
    </row>
    <row r="65" spans="1:7" ht="12.75">
      <c r="A65" s="8"/>
      <c r="B65" s="31"/>
      <c r="C65" s="32"/>
      <c r="D65" s="33"/>
      <c r="E65" s="33"/>
      <c r="F65" s="33"/>
      <c r="G65" s="33"/>
    </row>
    <row r="66" spans="1:7" ht="12.75">
      <c r="A66" s="8" t="s">
        <v>83</v>
      </c>
      <c r="B66" s="9"/>
      <c r="C66" s="9"/>
      <c r="D66" s="9"/>
      <c r="E66" s="3" t="s">
        <v>22</v>
      </c>
      <c r="F66" s="3"/>
      <c r="G66" s="9"/>
    </row>
    <row r="67" spans="1:7" ht="12.75">
      <c r="A67" s="3" t="s">
        <v>84</v>
      </c>
      <c r="B67" s="9"/>
      <c r="C67" s="9"/>
      <c r="D67" s="9"/>
      <c r="E67" s="9"/>
      <c r="F67" s="9" t="s">
        <v>85</v>
      </c>
      <c r="G67" s="9"/>
    </row>
    <row r="68" spans="1:7" ht="12.75">
      <c r="A68" s="9"/>
      <c r="B68" s="9"/>
      <c r="C68" s="9"/>
      <c r="D68" s="9"/>
      <c r="E68" s="9"/>
      <c r="F68" s="9"/>
      <c r="G68" s="9"/>
    </row>
  </sheetData>
  <sheetProtection/>
  <mergeCells count="2">
    <mergeCell ref="A3:H3"/>
    <mergeCell ref="A4:H4"/>
  </mergeCells>
  <printOptions/>
  <pageMargins left="1.535433070866142" right="0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2023-02-17T11:12:52Z</cp:lastPrinted>
  <dcterms:created xsi:type="dcterms:W3CDTF">2011-02-09T10:38:34Z</dcterms:created>
  <dcterms:modified xsi:type="dcterms:W3CDTF">2023-02-17T11:13:31Z</dcterms:modified>
  <cp:category/>
  <cp:version/>
  <cp:contentType/>
  <cp:contentStatus/>
</cp:coreProperties>
</file>